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2 Quality Assurance\10\"/>
    </mc:Choice>
  </mc:AlternateContent>
  <xr:revisionPtr revIDLastSave="0" documentId="13_ncr:1_{469B132D-9EFD-4A5A-AE90-D0F855A1A753}" xr6:coauthVersionLast="47" xr6:coauthVersionMax="47" xr10:uidLastSave="{00000000-0000-0000-0000-000000000000}"/>
  <bookViews>
    <workbookView xWindow="-98" yWindow="-98" windowWidth="20715" windowHeight="13276" tabRatio="798" xr2:uid="{00000000-000D-0000-FFFF-FFFF00000000}"/>
  </bookViews>
  <sheets>
    <sheet name="SUMMARY" sheetId="8" r:id="rId1"/>
    <sheet name="Pre-Opening_Expenses_SUMMARY" sheetId="6" r:id="rId2"/>
    <sheet name="Pre-Opening_Expenses_DEPARTMENT" sheetId="7" r:id="rId3"/>
    <sheet name="Manning" sheetId="1" r:id="rId4"/>
    <sheet name="Salary Level" sheetId="2" r:id="rId5"/>
    <sheet name="Salary Summary" sheetId="3" r:id="rId6"/>
  </sheets>
  <definedNames>
    <definedName name="_xlnm.Print_Area" localSheetId="3">Manning!$A$1:$W$629</definedName>
    <definedName name="_xlnm.Print_Area" localSheetId="2">'Pre-Opening_Expenses_DEPARTMENT'!$A$1:$R$414</definedName>
    <definedName name="_xlnm.Print_Area" localSheetId="1">'Pre-Opening_Expenses_SUMMARY'!$A$1:$R$44</definedName>
    <definedName name="_xlnm.Print_Area" localSheetId="4">'Salary Level'!$A$9:$P$629</definedName>
    <definedName name="_xlnm.Print_Area" localSheetId="5">'Salary Summary'!$A$1:$AJ$623</definedName>
    <definedName name="_xlnm.Print_Area" localSheetId="0">SUMMARY!$B$7:$I$18</definedName>
    <definedName name="_xlnm.Print_Titles" localSheetId="3">Manning!$1:$10</definedName>
    <definedName name="_xlnm.Print_Titles" localSheetId="2">'Pre-Opening_Expenses_DEPARTMENT'!$1:$8</definedName>
    <definedName name="_xlnm.Print_Titles" localSheetId="1">'Pre-Opening_Expenses_SUMMARY'!$1:$3</definedName>
    <definedName name="_xlnm.Print_Titles" localSheetId="4">'Salary Level'!$1:$10</definedName>
    <definedName name="_xlnm.Print_Titles" localSheetId="5">'Salary Summary'!$1:$4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  <c r="R400" i="7"/>
  <c r="R371" i="7"/>
  <c r="R401" i="7"/>
  <c r="R402" i="7"/>
  <c r="R403" i="7"/>
  <c r="R404" i="7"/>
  <c r="R391" i="7"/>
  <c r="R392" i="7"/>
  <c r="R374" i="7"/>
  <c r="R373" i="7"/>
  <c r="R354" i="7"/>
  <c r="R319" i="7"/>
  <c r="R137" i="7"/>
  <c r="R193" i="7"/>
  <c r="R99" i="7"/>
  <c r="R351" i="7"/>
  <c r="R352" i="7"/>
  <c r="R353" i="7"/>
  <c r="R321" i="7"/>
  <c r="R64" i="7"/>
  <c r="R320" i="7"/>
  <c r="R322" i="7"/>
  <c r="D325" i="7"/>
  <c r="E325" i="7"/>
  <c r="F325" i="7"/>
  <c r="G325" i="7"/>
  <c r="H325" i="7"/>
  <c r="I325" i="7"/>
  <c r="J325" i="7"/>
  <c r="K325" i="7"/>
  <c r="L325" i="7"/>
  <c r="M325" i="7"/>
  <c r="N325" i="7"/>
  <c r="O325" i="7"/>
  <c r="P325" i="7"/>
  <c r="Q325" i="7"/>
  <c r="R191" i="7"/>
  <c r="R257" i="7"/>
  <c r="R199" i="7"/>
  <c r="R188" i="7"/>
  <c r="R187" i="7"/>
  <c r="R161" i="7"/>
  <c r="R151" i="7"/>
  <c r="R150" i="7"/>
  <c r="R149" i="7"/>
  <c r="R146" i="7"/>
  <c r="R135" i="7"/>
  <c r="R133" i="7"/>
  <c r="R94" i="7"/>
  <c r="R132" i="7"/>
  <c r="R131" i="7"/>
  <c r="R134" i="7"/>
  <c r="R97" i="7"/>
  <c r="R96" i="7"/>
  <c r="R57" i="7"/>
  <c r="R56" i="7"/>
  <c r="R58" i="7"/>
  <c r="R61" i="7"/>
  <c r="R30" i="7"/>
  <c r="R31" i="7"/>
  <c r="P394" i="7"/>
  <c r="P385" i="7"/>
  <c r="P376" i="7"/>
  <c r="P367" i="7"/>
  <c r="P333" i="7"/>
  <c r="P334" i="7" s="1"/>
  <c r="P299" i="7"/>
  <c r="P292" i="7"/>
  <c r="P284" i="7"/>
  <c r="P277" i="7"/>
  <c r="P260" i="7"/>
  <c r="P243" i="7"/>
  <c r="P216" i="7"/>
  <c r="P217" i="7" s="1"/>
  <c r="P201" i="7"/>
  <c r="P202" i="7" s="1"/>
  <c r="P166" i="7"/>
  <c r="P156" i="7"/>
  <c r="P111" i="7"/>
  <c r="P102" i="7"/>
  <c r="P73" i="7"/>
  <c r="P67" i="7"/>
  <c r="P43" i="7"/>
  <c r="P36" i="7"/>
  <c r="P37" i="7" s="1"/>
  <c r="P6" i="6" s="1"/>
  <c r="L231" i="2"/>
  <c r="L15" i="2"/>
  <c r="F530" i="2"/>
  <c r="E231" i="2"/>
  <c r="I621" i="2"/>
  <c r="I619" i="2"/>
  <c r="I617" i="2"/>
  <c r="I616" i="2"/>
  <c r="I614" i="2"/>
  <c r="I613" i="2"/>
  <c r="I612" i="2"/>
  <c r="I611" i="2"/>
  <c r="I610" i="2"/>
  <c r="I609" i="2"/>
  <c r="I607" i="2"/>
  <c r="I606" i="2"/>
  <c r="I597" i="2"/>
  <c r="I596" i="2"/>
  <c r="I595" i="2"/>
  <c r="I594" i="2"/>
  <c r="I593" i="2"/>
  <c r="I589" i="2"/>
  <c r="I587" i="2"/>
  <c r="I585" i="2"/>
  <c r="I583" i="2"/>
  <c r="I582" i="2"/>
  <c r="I581" i="2"/>
  <c r="I580" i="2"/>
  <c r="I578" i="2"/>
  <c r="I567" i="2"/>
  <c r="I565" i="2"/>
  <c r="I564" i="2"/>
  <c r="I553" i="2"/>
  <c r="I542" i="2"/>
  <c r="I541" i="2"/>
  <c r="I530" i="2"/>
  <c r="I527" i="2"/>
  <c r="I525" i="2"/>
  <c r="I523" i="2"/>
  <c r="I521" i="2"/>
  <c r="I520" i="2"/>
  <c r="I510" i="2"/>
  <c r="I509" i="2"/>
  <c r="I508" i="2"/>
  <c r="I507" i="2"/>
  <c r="I505" i="2"/>
  <c r="I504" i="2"/>
  <c r="I503" i="2"/>
  <c r="I493" i="2"/>
  <c r="I495" i="2"/>
  <c r="I494" i="2"/>
  <c r="I485" i="2"/>
  <c r="I455" i="2"/>
  <c r="I454" i="2"/>
  <c r="I458" i="2"/>
  <c r="I457" i="2"/>
  <c r="I453" i="2"/>
  <c r="I443" i="2"/>
  <c r="I442" i="2"/>
  <c r="I441" i="2"/>
  <c r="I439" i="2"/>
  <c r="I438" i="2"/>
  <c r="I392" i="2"/>
  <c r="I391" i="2"/>
  <c r="I390" i="2"/>
  <c r="I389" i="2"/>
  <c r="I379" i="2"/>
  <c r="I376" i="2"/>
  <c r="I375" i="2"/>
  <c r="I374" i="2"/>
  <c r="I373" i="2"/>
  <c r="I372" i="2"/>
  <c r="I371" i="2"/>
  <c r="I370" i="2"/>
  <c r="I369" i="2"/>
  <c r="I368" i="2"/>
  <c r="I367" i="2"/>
  <c r="I366" i="2"/>
  <c r="I365" i="2"/>
  <c r="I364" i="2"/>
  <c r="I363" i="2"/>
  <c r="I361" i="2"/>
  <c r="I338" i="2"/>
  <c r="I335" i="2"/>
  <c r="I334" i="2"/>
  <c r="I332" i="2"/>
  <c r="I312" i="2"/>
  <c r="I311" i="2"/>
  <c r="I308" i="2"/>
  <c r="I307" i="2"/>
  <c r="I306" i="2"/>
  <c r="I305" i="2"/>
  <c r="I304" i="2"/>
  <c r="I294" i="2"/>
  <c r="I293" i="2"/>
  <c r="I292" i="2"/>
  <c r="I262" i="2"/>
  <c r="I248" i="2"/>
  <c r="I237" i="2"/>
  <c r="I236" i="2"/>
  <c r="I235" i="2"/>
  <c r="I234" i="2"/>
  <c r="I233" i="2"/>
  <c r="I223" i="2"/>
  <c r="I222" i="2"/>
  <c r="I221" i="2"/>
  <c r="I218" i="2"/>
  <c r="I210" i="2"/>
  <c r="I209" i="2"/>
  <c r="I208" i="2"/>
  <c r="I207" i="2"/>
  <c r="I206" i="2"/>
  <c r="I205" i="2"/>
  <c r="I196" i="2"/>
  <c r="I195" i="2"/>
  <c r="I194" i="2"/>
  <c r="I193" i="2"/>
  <c r="I185" i="2"/>
  <c r="I184" i="2"/>
  <c r="I183" i="2"/>
  <c r="I181" i="2"/>
  <c r="I179" i="2"/>
  <c r="I170" i="2"/>
  <c r="I169" i="2"/>
  <c r="I168" i="2"/>
  <c r="I165" i="2"/>
  <c r="I156" i="2"/>
  <c r="I155" i="2"/>
  <c r="I153" i="2"/>
  <c r="I151" i="2"/>
  <c r="I150" i="2"/>
  <c r="I141" i="2"/>
  <c r="I140" i="2"/>
  <c r="I139" i="2"/>
  <c r="I138" i="2"/>
  <c r="I137" i="2"/>
  <c r="I136" i="2"/>
  <c r="I135" i="2"/>
  <c r="I126" i="2"/>
  <c r="I125" i="2"/>
  <c r="I124" i="2"/>
  <c r="I117" i="2"/>
  <c r="I116" i="2"/>
  <c r="I115" i="2"/>
  <c r="I114" i="2"/>
  <c r="I113" i="2"/>
  <c r="I111" i="2"/>
  <c r="I91" i="2"/>
  <c r="I90" i="2"/>
  <c r="I89" i="2"/>
  <c r="I81" i="2"/>
  <c r="I79" i="2"/>
  <c r="I65" i="2"/>
  <c r="I66" i="2"/>
  <c r="I67" i="2"/>
  <c r="I68" i="2"/>
  <c r="I69" i="2"/>
  <c r="I70" i="2"/>
  <c r="I64" i="2"/>
  <c r="I54" i="2"/>
  <c r="I55" i="2"/>
  <c r="I53" i="2"/>
  <c r="I41" i="2"/>
  <c r="I42" i="2"/>
  <c r="I43" i="2"/>
  <c r="I44" i="2"/>
  <c r="I45" i="2"/>
  <c r="I46" i="2"/>
  <c r="I47" i="2"/>
  <c r="I30" i="2"/>
  <c r="I31" i="2"/>
  <c r="I32" i="2"/>
  <c r="I29" i="2"/>
  <c r="I16" i="2"/>
  <c r="I17" i="2"/>
  <c r="I18" i="2"/>
  <c r="I19" i="2"/>
  <c r="I20" i="2"/>
  <c r="I21" i="2"/>
  <c r="H621" i="1"/>
  <c r="G615" i="3" s="1"/>
  <c r="H620" i="1"/>
  <c r="G620" i="2" s="1"/>
  <c r="M620" i="2" s="1"/>
  <c r="H619" i="1"/>
  <c r="G613" i="3" s="1"/>
  <c r="H617" i="1"/>
  <c r="G617" i="2" s="1"/>
  <c r="H616" i="1"/>
  <c r="G610" i="3" s="1"/>
  <c r="H615" i="1"/>
  <c r="H614" i="1"/>
  <c r="H613" i="1"/>
  <c r="H612" i="1"/>
  <c r="G606" i="3" s="1"/>
  <c r="H611" i="1"/>
  <c r="H610" i="1"/>
  <c r="H609" i="1"/>
  <c r="H597" i="1"/>
  <c r="G591" i="3" s="1"/>
  <c r="H596" i="1"/>
  <c r="H595" i="1"/>
  <c r="H594" i="1"/>
  <c r="G594" i="2" s="1"/>
  <c r="M594" i="2" s="1"/>
  <c r="H593" i="1"/>
  <c r="G587" i="3" s="1"/>
  <c r="H592" i="1"/>
  <c r="G592" i="2" s="1"/>
  <c r="N592" i="2" s="1"/>
  <c r="H591" i="1"/>
  <c r="H590" i="1"/>
  <c r="H588" i="1"/>
  <c r="G588" i="2" s="1"/>
  <c r="N588" i="2" s="1"/>
  <c r="H587" i="1"/>
  <c r="H586" i="1"/>
  <c r="H585" i="1"/>
  <c r="H584" i="1"/>
  <c r="G584" i="2" s="1"/>
  <c r="H583" i="1"/>
  <c r="H582" i="1"/>
  <c r="H581" i="1"/>
  <c r="H580" i="1"/>
  <c r="G580" i="2" s="1"/>
  <c r="H579" i="1"/>
  <c r="G579" i="2" s="1"/>
  <c r="M579" i="2" s="1"/>
  <c r="H567" i="1"/>
  <c r="H565" i="1"/>
  <c r="H564" i="1"/>
  <c r="H558" i="1"/>
  <c r="G552" i="3" s="1"/>
  <c r="H557" i="1"/>
  <c r="H556" i="1"/>
  <c r="G556" i="2" s="1"/>
  <c r="M556" i="2" s="1"/>
  <c r="H555" i="1"/>
  <c r="G549" i="3" s="1"/>
  <c r="H554" i="1"/>
  <c r="H553" i="1"/>
  <c r="H544" i="1"/>
  <c r="G544" i="2" s="1"/>
  <c r="O544" i="2" s="1"/>
  <c r="H543" i="1"/>
  <c r="G543" i="2" s="1"/>
  <c r="H542" i="1"/>
  <c r="H541" i="1"/>
  <c r="H530" i="1"/>
  <c r="G530" i="2"/>
  <c r="H529" i="1"/>
  <c r="G524" i="3"/>
  <c r="H527" i="1"/>
  <c r="H526" i="1"/>
  <c r="H525" i="1"/>
  <c r="G520" i="3" s="1"/>
  <c r="H523" i="1"/>
  <c r="G518" i="3" s="1"/>
  <c r="H510" i="1"/>
  <c r="G505" i="3" s="1"/>
  <c r="H509" i="1"/>
  <c r="G509" i="2" s="1"/>
  <c r="H508" i="1"/>
  <c r="H507" i="1"/>
  <c r="G502" i="3" s="1"/>
  <c r="H505" i="1"/>
  <c r="G505" i="2" s="1"/>
  <c r="M505" i="2" s="1"/>
  <c r="H504" i="1"/>
  <c r="G499" i="3" s="1"/>
  <c r="H503" i="1"/>
  <c r="G498" i="3" s="1"/>
  <c r="I456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H469" i="1"/>
  <c r="G464" i="3" s="1"/>
  <c r="H468" i="1"/>
  <c r="G463" i="3" s="1"/>
  <c r="H438" i="1"/>
  <c r="H439" i="1"/>
  <c r="H440" i="1"/>
  <c r="H441" i="1"/>
  <c r="H442" i="1"/>
  <c r="G437" i="3" s="1"/>
  <c r="H428" i="1"/>
  <c r="H427" i="1"/>
  <c r="H426" i="1"/>
  <c r="H425" i="1"/>
  <c r="H416" i="1"/>
  <c r="G411" i="3" s="1"/>
  <c r="H415" i="1"/>
  <c r="H414" i="1"/>
  <c r="H413" i="1"/>
  <c r="H404" i="1"/>
  <c r="H403" i="1"/>
  <c r="H402" i="1"/>
  <c r="G397" i="3" s="1"/>
  <c r="H401" i="1"/>
  <c r="H392" i="1"/>
  <c r="G387" i="3" s="1"/>
  <c r="H391" i="1"/>
  <c r="G386" i="3" s="1"/>
  <c r="H390" i="1"/>
  <c r="G390" i="2" s="1"/>
  <c r="M390" i="2" s="1"/>
  <c r="H389" i="1"/>
  <c r="H379" i="1"/>
  <c r="G379" i="2" s="1"/>
  <c r="H376" i="1"/>
  <c r="G371" i="3" s="1"/>
  <c r="H375" i="1"/>
  <c r="H374" i="1"/>
  <c r="H373" i="1"/>
  <c r="H372" i="1"/>
  <c r="G367" i="3"/>
  <c r="H371" i="1"/>
  <c r="G366" i="3" s="1"/>
  <c r="H370" i="1"/>
  <c r="H369" i="1"/>
  <c r="G364" i="3" s="1"/>
  <c r="H368" i="1"/>
  <c r="H367" i="1"/>
  <c r="H366" i="1"/>
  <c r="G361" i="3" s="1"/>
  <c r="H365" i="1"/>
  <c r="G360" i="3" s="1"/>
  <c r="H364" i="1"/>
  <c r="H363" i="1"/>
  <c r="H361" i="1"/>
  <c r="H355" i="1"/>
  <c r="H354" i="1"/>
  <c r="H353" i="1"/>
  <c r="H352" i="1"/>
  <c r="H351" i="1"/>
  <c r="H350" i="1"/>
  <c r="G345" i="3" s="1"/>
  <c r="H349" i="1"/>
  <c r="H348" i="1"/>
  <c r="H347" i="1"/>
  <c r="H338" i="1"/>
  <c r="H335" i="1"/>
  <c r="H334" i="1"/>
  <c r="G329" i="3" s="1"/>
  <c r="H332" i="1"/>
  <c r="H324" i="1"/>
  <c r="H323" i="1"/>
  <c r="H322" i="1"/>
  <c r="H321" i="1"/>
  <c r="H312" i="1"/>
  <c r="G307" i="3" s="1"/>
  <c r="H311" i="1"/>
  <c r="H308" i="1"/>
  <c r="H307" i="1"/>
  <c r="G302" i="3" s="1"/>
  <c r="H306" i="1"/>
  <c r="G306" i="2" s="1"/>
  <c r="H305" i="1"/>
  <c r="H294" i="1"/>
  <c r="H293" i="1"/>
  <c r="H292" i="1"/>
  <c r="H286" i="1"/>
  <c r="H285" i="1"/>
  <c r="H284" i="1"/>
  <c r="G284" i="2" s="1"/>
  <c r="N284" i="2" s="1"/>
  <c r="H283" i="1"/>
  <c r="G278" i="3" s="1"/>
  <c r="H282" i="1"/>
  <c r="H274" i="1"/>
  <c r="H273" i="1"/>
  <c r="H272" i="1"/>
  <c r="H271" i="1"/>
  <c r="H270" i="1"/>
  <c r="H249" i="1"/>
  <c r="H248" i="1"/>
  <c r="H247" i="1"/>
  <c r="H246" i="1"/>
  <c r="H245" i="1"/>
  <c r="H244" i="1"/>
  <c r="G244" i="2" s="1"/>
  <c r="H236" i="1"/>
  <c r="G231" i="3" s="1"/>
  <c r="H235" i="1"/>
  <c r="H234" i="1"/>
  <c r="G234" i="2"/>
  <c r="H231" i="1"/>
  <c r="G231" i="2"/>
  <c r="P231" i="2" s="1"/>
  <c r="H223" i="1"/>
  <c r="H222" i="1"/>
  <c r="G217" i="3" s="1"/>
  <c r="H221" i="1"/>
  <c r="G216" i="3" s="1"/>
  <c r="H218" i="1"/>
  <c r="H210" i="1"/>
  <c r="H209" i="1"/>
  <c r="H208" i="1"/>
  <c r="G203" i="3" s="1"/>
  <c r="H207" i="1"/>
  <c r="H197" i="1"/>
  <c r="H196" i="1"/>
  <c r="G191" i="3" s="1"/>
  <c r="H195" i="1"/>
  <c r="H185" i="1"/>
  <c r="H184" i="1"/>
  <c r="H183" i="1"/>
  <c r="G183" i="2" s="1"/>
  <c r="H181" i="1"/>
  <c r="H169" i="1"/>
  <c r="H168" i="1"/>
  <c r="G163" i="3" s="1"/>
  <c r="H167" i="1"/>
  <c r="H165" i="1"/>
  <c r="G160" i="3" s="1"/>
  <c r="H156" i="1"/>
  <c r="H155" i="1"/>
  <c r="H153" i="1"/>
  <c r="H151" i="1"/>
  <c r="G151" i="2" s="1"/>
  <c r="H150" i="1"/>
  <c r="H148" i="1"/>
  <c r="H149" i="1"/>
  <c r="G144" i="3" s="1"/>
  <c r="H141" i="1"/>
  <c r="G141" i="2" s="1"/>
  <c r="M141" i="2" s="1"/>
  <c r="H140" i="1"/>
  <c r="H139" i="1"/>
  <c r="H138" i="1"/>
  <c r="G138" i="2" s="1"/>
  <c r="H137" i="1"/>
  <c r="H136" i="1"/>
  <c r="H135" i="1"/>
  <c r="H126" i="1"/>
  <c r="G121" i="3" s="1"/>
  <c r="H125" i="1"/>
  <c r="H124" i="1"/>
  <c r="H117" i="1"/>
  <c r="H116" i="1"/>
  <c r="G111" i="3" s="1"/>
  <c r="H115" i="1"/>
  <c r="H114" i="1"/>
  <c r="H113" i="1"/>
  <c r="H91" i="1"/>
  <c r="G86" i="3" s="1"/>
  <c r="H90" i="1"/>
  <c r="H89" i="1"/>
  <c r="H81" i="1"/>
  <c r="H67" i="1"/>
  <c r="H66" i="1"/>
  <c r="K243" i="7"/>
  <c r="K166" i="7"/>
  <c r="L201" i="7"/>
  <c r="R18" i="7"/>
  <c r="F455" i="2"/>
  <c r="V627" i="1"/>
  <c r="V628" i="1" s="1"/>
  <c r="V600" i="1"/>
  <c r="V601" i="1" s="1"/>
  <c r="V572" i="1"/>
  <c r="V560" i="1"/>
  <c r="V549" i="1"/>
  <c r="V537" i="1"/>
  <c r="V573" i="1" s="1"/>
  <c r="V514" i="1"/>
  <c r="V499" i="1"/>
  <c r="V489" i="1"/>
  <c r="V479" i="1"/>
  <c r="V447" i="1"/>
  <c r="V433" i="1"/>
  <c r="V421" i="1"/>
  <c r="V409" i="1"/>
  <c r="V397" i="1"/>
  <c r="V385" i="1"/>
  <c r="V357" i="1"/>
  <c r="V343" i="1"/>
  <c r="V328" i="1"/>
  <c r="V317" i="1"/>
  <c r="V298" i="1"/>
  <c r="V288" i="1"/>
  <c r="V278" i="1"/>
  <c r="V266" i="1"/>
  <c r="V253" i="1"/>
  <c r="V240" i="1"/>
  <c r="V227" i="1"/>
  <c r="V214" i="1"/>
  <c r="E216" i="2"/>
  <c r="E227" i="2" s="1"/>
  <c r="V201" i="1"/>
  <c r="V189" i="1"/>
  <c r="V174" i="1"/>
  <c r="V159" i="1"/>
  <c r="V144" i="1"/>
  <c r="V130" i="1"/>
  <c r="V120" i="1"/>
  <c r="V107" i="1"/>
  <c r="V95" i="1"/>
  <c r="V85" i="1"/>
  <c r="V75" i="1"/>
  <c r="V60" i="1"/>
  <c r="V49" i="1"/>
  <c r="V34" i="1"/>
  <c r="V23" i="1"/>
  <c r="V24" i="1" s="1"/>
  <c r="H457" i="1"/>
  <c r="G457" i="2" s="1"/>
  <c r="H458" i="1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27" i="2" s="1"/>
  <c r="L628" i="2" s="1"/>
  <c r="L609" i="2"/>
  <c r="L608" i="2"/>
  <c r="L607" i="2"/>
  <c r="L606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0" i="2"/>
  <c r="L569" i="2"/>
  <c r="L568" i="2"/>
  <c r="L567" i="2"/>
  <c r="L566" i="2"/>
  <c r="L565" i="2"/>
  <c r="L564" i="2"/>
  <c r="L572" i="2" s="1"/>
  <c r="L558" i="2"/>
  <c r="L557" i="2"/>
  <c r="L556" i="2"/>
  <c r="L555" i="2"/>
  <c r="L554" i="2"/>
  <c r="L553" i="2"/>
  <c r="L547" i="2"/>
  <c r="L546" i="2"/>
  <c r="L545" i="2"/>
  <c r="L544" i="2"/>
  <c r="L543" i="2"/>
  <c r="L542" i="2"/>
  <c r="L541" i="2"/>
  <c r="L535" i="2"/>
  <c r="L534" i="2"/>
  <c r="L533" i="2"/>
  <c r="L532" i="2"/>
  <c r="L530" i="2"/>
  <c r="L529" i="2"/>
  <c r="L528" i="2"/>
  <c r="L527" i="2"/>
  <c r="L526" i="2"/>
  <c r="L525" i="2"/>
  <c r="L524" i="2"/>
  <c r="L523" i="2"/>
  <c r="L522" i="2"/>
  <c r="L521" i="2"/>
  <c r="L520" i="2"/>
  <c r="L512" i="2"/>
  <c r="L511" i="2"/>
  <c r="L510" i="2"/>
  <c r="L509" i="2"/>
  <c r="L508" i="2"/>
  <c r="L507" i="2"/>
  <c r="L506" i="2"/>
  <c r="L505" i="2"/>
  <c r="L504" i="2"/>
  <c r="L503" i="2"/>
  <c r="L497" i="2"/>
  <c r="L496" i="2"/>
  <c r="L499" i="2" s="1"/>
  <c r="L495" i="2"/>
  <c r="L494" i="2"/>
  <c r="L493" i="2"/>
  <c r="L487" i="2"/>
  <c r="L486" i="2"/>
  <c r="L485" i="2"/>
  <c r="L484" i="2"/>
  <c r="L483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45" i="2"/>
  <c r="L444" i="2"/>
  <c r="L443" i="2"/>
  <c r="L442" i="2"/>
  <c r="L441" i="2"/>
  <c r="L440" i="2"/>
  <c r="L439" i="2"/>
  <c r="L438" i="2"/>
  <c r="L419" i="2"/>
  <c r="L418" i="2"/>
  <c r="L417" i="2"/>
  <c r="L416" i="2"/>
  <c r="L415" i="2"/>
  <c r="L414" i="2"/>
  <c r="L413" i="2"/>
  <c r="L421" i="2" s="1"/>
  <c r="L407" i="2"/>
  <c r="L406" i="2"/>
  <c r="L405" i="2"/>
  <c r="L404" i="2"/>
  <c r="L403" i="2"/>
  <c r="L402" i="2"/>
  <c r="L401" i="2"/>
  <c r="L395" i="2"/>
  <c r="L394" i="2"/>
  <c r="L393" i="2"/>
  <c r="L392" i="2"/>
  <c r="L391" i="2"/>
  <c r="L390" i="2"/>
  <c r="L389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55" i="2"/>
  <c r="L354" i="2"/>
  <c r="L353" i="2"/>
  <c r="L352" i="2"/>
  <c r="L351" i="2"/>
  <c r="L350" i="2"/>
  <c r="L349" i="2"/>
  <c r="L348" i="2"/>
  <c r="L347" i="2"/>
  <c r="L341" i="2"/>
  <c r="L340" i="2"/>
  <c r="L339" i="2"/>
  <c r="L338" i="2"/>
  <c r="L337" i="2"/>
  <c r="L336" i="2"/>
  <c r="L335" i="2"/>
  <c r="L334" i="2"/>
  <c r="L333" i="2"/>
  <c r="L332" i="2"/>
  <c r="L326" i="2"/>
  <c r="L325" i="2"/>
  <c r="L328" i="2" s="1"/>
  <c r="L324" i="2"/>
  <c r="L323" i="2"/>
  <c r="L322" i="2"/>
  <c r="L321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296" i="2"/>
  <c r="L295" i="2"/>
  <c r="L294" i="2"/>
  <c r="L293" i="2"/>
  <c r="L292" i="2"/>
  <c r="L286" i="2"/>
  <c r="L285" i="2"/>
  <c r="L284" i="2"/>
  <c r="L283" i="2"/>
  <c r="L282" i="2"/>
  <c r="L276" i="2"/>
  <c r="L275" i="2"/>
  <c r="L274" i="2"/>
  <c r="L273" i="2"/>
  <c r="L272" i="2"/>
  <c r="L271" i="2"/>
  <c r="L270" i="2"/>
  <c r="L264" i="2"/>
  <c r="L263" i="2"/>
  <c r="L262" i="2"/>
  <c r="L261" i="2"/>
  <c r="L260" i="2"/>
  <c r="L259" i="2"/>
  <c r="L258" i="2"/>
  <c r="L257" i="2"/>
  <c r="L251" i="2"/>
  <c r="L250" i="2"/>
  <c r="L249" i="2"/>
  <c r="L248" i="2"/>
  <c r="L247" i="2"/>
  <c r="L246" i="2"/>
  <c r="L245" i="2"/>
  <c r="L244" i="2"/>
  <c r="L238" i="2"/>
  <c r="L237" i="2"/>
  <c r="L236" i="2"/>
  <c r="L235" i="2"/>
  <c r="L234" i="2"/>
  <c r="L233" i="2"/>
  <c r="L232" i="2"/>
  <c r="L225" i="2"/>
  <c r="L224" i="2"/>
  <c r="L223" i="2"/>
  <c r="L222" i="2"/>
  <c r="L221" i="2"/>
  <c r="L220" i="2"/>
  <c r="L219" i="2"/>
  <c r="L218" i="2"/>
  <c r="L212" i="2"/>
  <c r="L211" i="2"/>
  <c r="L210" i="2"/>
  <c r="L209" i="2"/>
  <c r="L208" i="2"/>
  <c r="L207" i="2"/>
  <c r="L214" i="2" s="1"/>
  <c r="L206" i="2"/>
  <c r="L205" i="2"/>
  <c r="L199" i="2"/>
  <c r="L198" i="2"/>
  <c r="L197" i="2"/>
  <c r="L196" i="2"/>
  <c r="L195" i="2"/>
  <c r="L194" i="2"/>
  <c r="L193" i="2"/>
  <c r="L187" i="2"/>
  <c r="L186" i="2"/>
  <c r="L185" i="2"/>
  <c r="L184" i="2"/>
  <c r="L183" i="2"/>
  <c r="L182" i="2"/>
  <c r="L181" i="2"/>
  <c r="L180" i="2"/>
  <c r="L179" i="2"/>
  <c r="L172" i="2"/>
  <c r="L171" i="2"/>
  <c r="L170" i="2"/>
  <c r="L169" i="2"/>
  <c r="L168" i="2"/>
  <c r="L167" i="2"/>
  <c r="L166" i="2"/>
  <c r="L165" i="2"/>
  <c r="L157" i="2"/>
  <c r="L156" i="2"/>
  <c r="L155" i="2"/>
  <c r="L154" i="2"/>
  <c r="L153" i="2"/>
  <c r="L152" i="2"/>
  <c r="L151" i="2"/>
  <c r="L150" i="2"/>
  <c r="L149" i="2"/>
  <c r="L148" i="2"/>
  <c r="L142" i="2"/>
  <c r="L141" i="2"/>
  <c r="L140" i="2"/>
  <c r="L139" i="2"/>
  <c r="L138" i="2"/>
  <c r="L137" i="2"/>
  <c r="L136" i="2"/>
  <c r="L135" i="2"/>
  <c r="L128" i="2"/>
  <c r="L127" i="2"/>
  <c r="L126" i="2"/>
  <c r="L125" i="2"/>
  <c r="L124" i="2"/>
  <c r="L118" i="2"/>
  <c r="L117" i="2"/>
  <c r="L116" i="2"/>
  <c r="L115" i="2"/>
  <c r="L114" i="2"/>
  <c r="L113" i="2"/>
  <c r="L112" i="2"/>
  <c r="L111" i="2"/>
  <c r="L105" i="2"/>
  <c r="L104" i="2"/>
  <c r="L103" i="2"/>
  <c r="L102" i="2"/>
  <c r="L101" i="2"/>
  <c r="L93" i="2"/>
  <c r="L92" i="2"/>
  <c r="L91" i="2"/>
  <c r="L90" i="2"/>
  <c r="L89" i="2"/>
  <c r="L83" i="2"/>
  <c r="L82" i="2"/>
  <c r="L81" i="2"/>
  <c r="L80" i="2"/>
  <c r="L79" i="2"/>
  <c r="L73" i="2"/>
  <c r="L72" i="2"/>
  <c r="L71" i="2"/>
  <c r="L70" i="2"/>
  <c r="L69" i="2"/>
  <c r="L68" i="2"/>
  <c r="L67" i="2"/>
  <c r="L66" i="2"/>
  <c r="L65" i="2"/>
  <c r="L64" i="2"/>
  <c r="L58" i="2"/>
  <c r="L57" i="2"/>
  <c r="L56" i="2"/>
  <c r="L55" i="2"/>
  <c r="L54" i="2"/>
  <c r="L53" i="2"/>
  <c r="L32" i="2"/>
  <c r="L31" i="2"/>
  <c r="L30" i="2"/>
  <c r="L29" i="2"/>
  <c r="L47" i="2"/>
  <c r="L46" i="2"/>
  <c r="L45" i="2"/>
  <c r="L44" i="2"/>
  <c r="L43" i="2"/>
  <c r="L42" i="2"/>
  <c r="L41" i="2"/>
  <c r="L531" i="2"/>
  <c r="L40" i="2"/>
  <c r="L39" i="2"/>
  <c r="L19" i="2"/>
  <c r="L21" i="2"/>
  <c r="L20" i="2"/>
  <c r="L18" i="2"/>
  <c r="L17" i="2"/>
  <c r="L16" i="2"/>
  <c r="H170" i="1"/>
  <c r="G170" i="2" s="1"/>
  <c r="H45" i="1"/>
  <c r="G40" i="3" s="1"/>
  <c r="H53" i="1"/>
  <c r="G53" i="2" s="1"/>
  <c r="H21" i="1"/>
  <c r="A1" i="3"/>
  <c r="R267" i="7"/>
  <c r="R268" i="7"/>
  <c r="R258" i="7"/>
  <c r="R256" i="7"/>
  <c r="R255" i="7"/>
  <c r="R250" i="7"/>
  <c r="R224" i="7"/>
  <c r="R222" i="7"/>
  <c r="R212" i="7"/>
  <c r="R213" i="7"/>
  <c r="R214" i="7"/>
  <c r="R240" i="7"/>
  <c r="R233" i="7"/>
  <c r="R234" i="7"/>
  <c r="R235" i="7"/>
  <c r="R236" i="7"/>
  <c r="R237" i="7"/>
  <c r="R238" i="7"/>
  <c r="R232" i="7"/>
  <c r="R365" i="7"/>
  <c r="R363" i="7"/>
  <c r="R390" i="7"/>
  <c r="R29" i="7"/>
  <c r="R91" i="7"/>
  <c r="L36" i="7"/>
  <c r="L37" i="7" s="1"/>
  <c r="L6" i="6" s="1"/>
  <c r="L67" i="7"/>
  <c r="L73" i="7"/>
  <c r="L406" i="7"/>
  <c r="L385" i="7"/>
  <c r="L376" i="7"/>
  <c r="L333" i="7"/>
  <c r="L334" i="7" s="1"/>
  <c r="L299" i="7"/>
  <c r="L292" i="7"/>
  <c r="L284" i="7"/>
  <c r="L277" i="7"/>
  <c r="L260" i="7"/>
  <c r="L243" i="7"/>
  <c r="L216" i="7"/>
  <c r="L217" i="7" s="1"/>
  <c r="L166" i="7"/>
  <c r="L156" i="7"/>
  <c r="L111" i="7"/>
  <c r="L102" i="7"/>
  <c r="M36" i="7"/>
  <c r="M37" i="7" s="1"/>
  <c r="M6" i="6" s="1"/>
  <c r="M67" i="7"/>
  <c r="M73" i="7"/>
  <c r="M385" i="7"/>
  <c r="M376" i="7"/>
  <c r="M333" i="7"/>
  <c r="M299" i="7"/>
  <c r="M292" i="7"/>
  <c r="M284" i="7"/>
  <c r="M277" i="7"/>
  <c r="M260" i="7"/>
  <c r="M243" i="7"/>
  <c r="M216" i="7"/>
  <c r="M201" i="7"/>
  <c r="M202" i="7" s="1"/>
  <c r="M166" i="7"/>
  <c r="M156" i="7"/>
  <c r="M141" i="7"/>
  <c r="M111" i="7"/>
  <c r="M102" i="7"/>
  <c r="N36" i="7"/>
  <c r="N37" i="7"/>
  <c r="N6" i="6" s="1"/>
  <c r="N67" i="7"/>
  <c r="N73" i="7"/>
  <c r="N385" i="7"/>
  <c r="N376" i="7"/>
  <c r="N367" i="7"/>
  <c r="N333" i="7"/>
  <c r="N299" i="7"/>
  <c r="N292" i="7"/>
  <c r="N284" i="7"/>
  <c r="N277" i="7"/>
  <c r="N260" i="7"/>
  <c r="N243" i="7"/>
  <c r="N216" i="7"/>
  <c r="N217" i="7" s="1"/>
  <c r="N201" i="7"/>
  <c r="N202" i="7" s="1"/>
  <c r="N166" i="7"/>
  <c r="N156" i="7"/>
  <c r="N111" i="7"/>
  <c r="N102" i="7"/>
  <c r="O36" i="7"/>
  <c r="O37" i="7" s="1"/>
  <c r="O6" i="6" s="1"/>
  <c r="O67" i="7"/>
  <c r="O73" i="7"/>
  <c r="O385" i="7"/>
  <c r="O376" i="7"/>
  <c r="O367" i="7"/>
  <c r="O333" i="7"/>
  <c r="O299" i="7"/>
  <c r="O292" i="7"/>
  <c r="O284" i="7"/>
  <c r="O277" i="7"/>
  <c r="O260" i="7"/>
  <c r="O243" i="7"/>
  <c r="O216" i="7"/>
  <c r="O217" i="7" s="1"/>
  <c r="O201" i="7"/>
  <c r="O202" i="7"/>
  <c r="O166" i="7"/>
  <c r="O156" i="7"/>
  <c r="O141" i="7"/>
  <c r="O111" i="7"/>
  <c r="O102" i="7"/>
  <c r="Q36" i="7"/>
  <c r="Q37" i="7" s="1"/>
  <c r="Q6" i="6" s="1"/>
  <c r="Q67" i="7"/>
  <c r="Q73" i="7"/>
  <c r="Q385" i="7"/>
  <c r="Q376" i="7"/>
  <c r="Q367" i="7"/>
  <c r="Q333" i="7"/>
  <c r="Q299" i="7"/>
  <c r="Q292" i="7"/>
  <c r="Q284" i="7"/>
  <c r="Q277" i="7"/>
  <c r="Q260" i="7"/>
  <c r="Q243" i="7"/>
  <c r="Q216" i="7"/>
  <c r="Q217" i="7" s="1"/>
  <c r="Q201" i="7"/>
  <c r="Q202" i="7" s="1"/>
  <c r="Q166" i="7"/>
  <c r="Q156" i="7"/>
  <c r="Q111" i="7"/>
  <c r="Q102" i="7"/>
  <c r="R19" i="7"/>
  <c r="R23" i="7"/>
  <c r="R24" i="7"/>
  <c r="R26" i="7"/>
  <c r="R20" i="7"/>
  <c r="R21" i="7"/>
  <c r="R22" i="7"/>
  <c r="R28" i="7"/>
  <c r="R32" i="7"/>
  <c r="R33" i="7"/>
  <c r="R34" i="7"/>
  <c r="R54" i="7"/>
  <c r="R59" i="7"/>
  <c r="R60" i="7"/>
  <c r="R239" i="7"/>
  <c r="R62" i="7"/>
  <c r="R63" i="7"/>
  <c r="R65" i="7"/>
  <c r="R53" i="7"/>
  <c r="R55" i="7"/>
  <c r="R71" i="7"/>
  <c r="R73" i="7" s="1"/>
  <c r="R399" i="7"/>
  <c r="R380" i="7"/>
  <c r="R381" i="7"/>
  <c r="R382" i="7"/>
  <c r="R372" i="7"/>
  <c r="R346" i="7"/>
  <c r="R347" i="7"/>
  <c r="R349" i="7"/>
  <c r="R350" i="7"/>
  <c r="R360" i="7"/>
  <c r="R361" i="7"/>
  <c r="R362" i="7"/>
  <c r="R355" i="7"/>
  <c r="R356" i="7"/>
  <c r="R364" i="7"/>
  <c r="R329" i="7"/>
  <c r="R330" i="7"/>
  <c r="R331" i="7"/>
  <c r="R313" i="7"/>
  <c r="R314" i="7"/>
  <c r="R315" i="7"/>
  <c r="R316" i="7"/>
  <c r="R317" i="7"/>
  <c r="R318" i="7"/>
  <c r="R323" i="7"/>
  <c r="R296" i="7"/>
  <c r="R297" i="7"/>
  <c r="R288" i="7"/>
  <c r="R292" i="7" s="1"/>
  <c r="R289" i="7"/>
  <c r="R290" i="7"/>
  <c r="R281" i="7"/>
  <c r="R282" i="7"/>
  <c r="R264" i="7"/>
  <c r="R265" i="7"/>
  <c r="R266" i="7"/>
  <c r="R269" i="7"/>
  <c r="R277" i="7" s="1"/>
  <c r="R270" i="7"/>
  <c r="R271" i="7"/>
  <c r="R272" i="7"/>
  <c r="R273" i="7"/>
  <c r="R274" i="7"/>
  <c r="R275" i="7"/>
  <c r="R247" i="7"/>
  <c r="R248" i="7"/>
  <c r="R249" i="7"/>
  <c r="R251" i="7"/>
  <c r="R252" i="7"/>
  <c r="R253" i="7"/>
  <c r="R254" i="7"/>
  <c r="R223" i="7"/>
  <c r="R225" i="7"/>
  <c r="R226" i="7"/>
  <c r="R227" i="7"/>
  <c r="R228" i="7"/>
  <c r="R229" i="7"/>
  <c r="R230" i="7"/>
  <c r="R231" i="7"/>
  <c r="R241" i="7"/>
  <c r="R207" i="7"/>
  <c r="R208" i="7"/>
  <c r="R216" i="7" s="1"/>
  <c r="R209" i="7"/>
  <c r="R210" i="7"/>
  <c r="R211" i="7"/>
  <c r="R183" i="7"/>
  <c r="R184" i="7"/>
  <c r="R185" i="7"/>
  <c r="R186" i="7"/>
  <c r="R190" i="7"/>
  <c r="R189" i="7"/>
  <c r="R192" i="7"/>
  <c r="R194" i="7"/>
  <c r="R198" i="7"/>
  <c r="R195" i="7"/>
  <c r="R196" i="7"/>
  <c r="R197" i="7"/>
  <c r="R160" i="7"/>
  <c r="R166" i="7" s="1"/>
  <c r="R163" i="7"/>
  <c r="R164" i="7"/>
  <c r="R162" i="7"/>
  <c r="R145" i="7"/>
  <c r="R147" i="7"/>
  <c r="R148" i="7"/>
  <c r="R152" i="7"/>
  <c r="R153" i="7"/>
  <c r="R154" i="7"/>
  <c r="R127" i="7"/>
  <c r="R130" i="7"/>
  <c r="R136" i="7"/>
  <c r="R138" i="7"/>
  <c r="R139" i="7"/>
  <c r="E111" i="7"/>
  <c r="E102" i="7"/>
  <c r="F111" i="7"/>
  <c r="F102" i="7"/>
  <c r="G111" i="7"/>
  <c r="G102" i="7"/>
  <c r="H111" i="7"/>
  <c r="H102" i="7"/>
  <c r="I111" i="7"/>
  <c r="I102" i="7"/>
  <c r="I112" i="7" s="1"/>
  <c r="I16" i="6" s="1"/>
  <c r="J111" i="7"/>
  <c r="J102" i="7"/>
  <c r="K111" i="7"/>
  <c r="K102" i="7"/>
  <c r="K36" i="7"/>
  <c r="K37" i="7" s="1"/>
  <c r="K67" i="7"/>
  <c r="K73" i="7"/>
  <c r="K385" i="7"/>
  <c r="K376" i="7"/>
  <c r="K367" i="7"/>
  <c r="K333" i="7"/>
  <c r="K299" i="7"/>
  <c r="K292" i="7"/>
  <c r="K284" i="7"/>
  <c r="K277" i="7"/>
  <c r="K260" i="7"/>
  <c r="K216" i="7"/>
  <c r="K217" i="7" s="1"/>
  <c r="K201" i="7"/>
  <c r="K26" i="6" s="1"/>
  <c r="K156" i="7"/>
  <c r="K141" i="7"/>
  <c r="R106" i="7"/>
  <c r="R107" i="7"/>
  <c r="R108" i="7"/>
  <c r="R109" i="7"/>
  <c r="R89" i="7"/>
  <c r="R90" i="7"/>
  <c r="R92" i="7"/>
  <c r="R93" i="7"/>
  <c r="R95" i="7"/>
  <c r="R98" i="7"/>
  <c r="R100" i="7"/>
  <c r="E406" i="7"/>
  <c r="E385" i="7"/>
  <c r="E376" i="7"/>
  <c r="E367" i="7"/>
  <c r="E333" i="7"/>
  <c r="E299" i="7"/>
  <c r="E292" i="7"/>
  <c r="E284" i="7"/>
  <c r="E277" i="7"/>
  <c r="E260" i="7"/>
  <c r="E243" i="7"/>
  <c r="E216" i="7"/>
  <c r="E27" i="6" s="1"/>
  <c r="E201" i="7"/>
  <c r="E202" i="7" s="1"/>
  <c r="E166" i="7"/>
  <c r="E156" i="7"/>
  <c r="E141" i="7"/>
  <c r="E73" i="7"/>
  <c r="E67" i="7"/>
  <c r="E36" i="7"/>
  <c r="E37" i="7"/>
  <c r="F406" i="7"/>
  <c r="F385" i="7"/>
  <c r="F376" i="7"/>
  <c r="F367" i="7"/>
  <c r="F333" i="7"/>
  <c r="F299" i="7"/>
  <c r="F292" i="7"/>
  <c r="F284" i="7"/>
  <c r="F277" i="7"/>
  <c r="F260" i="7"/>
  <c r="F243" i="7"/>
  <c r="F216" i="7"/>
  <c r="F217" i="7"/>
  <c r="F201" i="7"/>
  <c r="F202" i="7" s="1"/>
  <c r="F166" i="7"/>
  <c r="F156" i="7"/>
  <c r="F141" i="7"/>
  <c r="F73" i="7"/>
  <c r="F67" i="7"/>
  <c r="F36" i="7"/>
  <c r="F37" i="7"/>
  <c r="G406" i="7"/>
  <c r="G385" i="7"/>
  <c r="G376" i="7"/>
  <c r="G367" i="7"/>
  <c r="G333" i="7"/>
  <c r="G299" i="7"/>
  <c r="G292" i="7"/>
  <c r="G284" i="7"/>
  <c r="G277" i="7"/>
  <c r="G260" i="7"/>
  <c r="G243" i="7"/>
  <c r="G216" i="7"/>
  <c r="G201" i="7"/>
  <c r="G202" i="7" s="1"/>
  <c r="G166" i="7"/>
  <c r="G156" i="7"/>
  <c r="G141" i="7"/>
  <c r="G73" i="7"/>
  <c r="G67" i="7"/>
  <c r="G36" i="7"/>
  <c r="G37" i="7" s="1"/>
  <c r="H406" i="7"/>
  <c r="H385" i="7"/>
  <c r="H376" i="7"/>
  <c r="H367" i="7"/>
  <c r="H333" i="7"/>
  <c r="H334" i="7" s="1"/>
  <c r="H299" i="7"/>
  <c r="H292" i="7"/>
  <c r="H284" i="7"/>
  <c r="H277" i="7"/>
  <c r="H260" i="7"/>
  <c r="H243" i="7"/>
  <c r="H216" i="7"/>
  <c r="H201" i="7"/>
  <c r="H202" i="7" s="1"/>
  <c r="H166" i="7"/>
  <c r="H156" i="7"/>
  <c r="H141" i="7"/>
  <c r="H73" i="7"/>
  <c r="H67" i="7"/>
  <c r="H36" i="7"/>
  <c r="H37" i="7" s="1"/>
  <c r="H6" i="6" s="1"/>
  <c r="I406" i="7"/>
  <c r="I385" i="7"/>
  <c r="I376" i="7"/>
  <c r="I367" i="7"/>
  <c r="I333" i="7"/>
  <c r="I299" i="7"/>
  <c r="I292" i="7"/>
  <c r="I284" i="7"/>
  <c r="I277" i="7"/>
  <c r="I260" i="7"/>
  <c r="I243" i="7"/>
  <c r="I216" i="7"/>
  <c r="I217" i="7" s="1"/>
  <c r="I201" i="7"/>
  <c r="I166" i="7"/>
  <c r="I156" i="7"/>
  <c r="I141" i="7"/>
  <c r="I73" i="7"/>
  <c r="I67" i="7"/>
  <c r="I36" i="7"/>
  <c r="I37" i="7" s="1"/>
  <c r="I6" i="6" s="1"/>
  <c r="J406" i="7"/>
  <c r="J385" i="7"/>
  <c r="J376" i="7"/>
  <c r="J367" i="7"/>
  <c r="J333" i="7"/>
  <c r="J299" i="7"/>
  <c r="J292" i="7"/>
  <c r="J284" i="7"/>
  <c r="J277" i="7"/>
  <c r="J260" i="7"/>
  <c r="J243" i="7"/>
  <c r="J216" i="7"/>
  <c r="J201" i="7"/>
  <c r="J202" i="7" s="1"/>
  <c r="J166" i="7"/>
  <c r="J156" i="7"/>
  <c r="J141" i="7"/>
  <c r="J73" i="7"/>
  <c r="J67" i="7"/>
  <c r="J36" i="7"/>
  <c r="J37" i="7" s="1"/>
  <c r="J6" i="6" s="1"/>
  <c r="D201" i="7"/>
  <c r="C26" i="6" s="1"/>
  <c r="A1" i="6"/>
  <c r="F505" i="3"/>
  <c r="V601" i="3"/>
  <c r="V602" i="3"/>
  <c r="V603" i="3"/>
  <c r="V604" i="3"/>
  <c r="V605" i="3"/>
  <c r="V606" i="3"/>
  <c r="V607" i="3"/>
  <c r="V608" i="3"/>
  <c r="V609" i="3"/>
  <c r="V610" i="3"/>
  <c r="V611" i="3"/>
  <c r="V612" i="3"/>
  <c r="V613" i="3"/>
  <c r="V614" i="3"/>
  <c r="V615" i="3"/>
  <c r="V616" i="3"/>
  <c r="V617" i="3"/>
  <c r="V618" i="3"/>
  <c r="V619" i="3"/>
  <c r="V573" i="3"/>
  <c r="V574" i="3"/>
  <c r="V575" i="3"/>
  <c r="V576" i="3"/>
  <c r="V577" i="3"/>
  <c r="V578" i="3"/>
  <c r="V579" i="3"/>
  <c r="V580" i="3"/>
  <c r="V581" i="3"/>
  <c r="V582" i="3"/>
  <c r="V583" i="3"/>
  <c r="V584" i="3"/>
  <c r="V585" i="3"/>
  <c r="V586" i="3"/>
  <c r="V587" i="3"/>
  <c r="V588" i="3"/>
  <c r="V589" i="3"/>
  <c r="V590" i="3"/>
  <c r="V591" i="3"/>
  <c r="V592" i="3"/>
  <c r="V559" i="3"/>
  <c r="V560" i="3"/>
  <c r="V561" i="3"/>
  <c r="V562" i="3"/>
  <c r="V563" i="3"/>
  <c r="V564" i="3"/>
  <c r="V548" i="3"/>
  <c r="V549" i="3"/>
  <c r="V550" i="3"/>
  <c r="V551" i="3"/>
  <c r="V552" i="3"/>
  <c r="V536" i="3"/>
  <c r="V537" i="3"/>
  <c r="V538" i="3"/>
  <c r="V539" i="3"/>
  <c r="V540" i="3"/>
  <c r="V541" i="3"/>
  <c r="V516" i="3"/>
  <c r="V517" i="3"/>
  <c r="V518" i="3"/>
  <c r="V519" i="3"/>
  <c r="V520" i="3"/>
  <c r="V521" i="3"/>
  <c r="V522" i="3"/>
  <c r="V523" i="3"/>
  <c r="V524" i="3"/>
  <c r="V525" i="3"/>
  <c r="V526" i="3"/>
  <c r="V527" i="3"/>
  <c r="V528" i="3"/>
  <c r="V529" i="3"/>
  <c r="V499" i="3"/>
  <c r="V500" i="3"/>
  <c r="V501" i="3"/>
  <c r="H506" i="1"/>
  <c r="G501" i="3" s="1"/>
  <c r="V502" i="3"/>
  <c r="V503" i="3"/>
  <c r="G503" i="3"/>
  <c r="V504" i="3"/>
  <c r="V505" i="3"/>
  <c r="V506" i="3"/>
  <c r="V507" i="3"/>
  <c r="V489" i="3"/>
  <c r="V490" i="3"/>
  <c r="V491" i="3"/>
  <c r="V492" i="3"/>
  <c r="V479" i="3"/>
  <c r="V480" i="3"/>
  <c r="V481" i="3"/>
  <c r="V482" i="3"/>
  <c r="V449" i="3"/>
  <c r="V450" i="3"/>
  <c r="V451" i="3"/>
  <c r="V452" i="3"/>
  <c r="V453" i="3"/>
  <c r="V454" i="3"/>
  <c r="V455" i="3"/>
  <c r="V456" i="3"/>
  <c r="V457" i="3"/>
  <c r="V458" i="3"/>
  <c r="V459" i="3"/>
  <c r="V460" i="3"/>
  <c r="V461" i="3"/>
  <c r="V462" i="3"/>
  <c r="V463" i="3"/>
  <c r="V464" i="3"/>
  <c r="V465" i="3"/>
  <c r="V466" i="3"/>
  <c r="V467" i="3"/>
  <c r="V468" i="3"/>
  <c r="V469" i="3"/>
  <c r="V470" i="3"/>
  <c r="V471" i="3"/>
  <c r="V472" i="3"/>
  <c r="V434" i="3"/>
  <c r="V435" i="3"/>
  <c r="V436" i="3"/>
  <c r="V437" i="3"/>
  <c r="V438" i="3"/>
  <c r="V439" i="3"/>
  <c r="V440" i="3"/>
  <c r="V421" i="3"/>
  <c r="V422" i="3"/>
  <c r="V423" i="3"/>
  <c r="V424" i="3"/>
  <c r="V425" i="3"/>
  <c r="V426" i="3"/>
  <c r="V409" i="3"/>
  <c r="V410" i="3"/>
  <c r="V411" i="3"/>
  <c r="V412" i="3"/>
  <c r="V413" i="3"/>
  <c r="V414" i="3"/>
  <c r="V397" i="3"/>
  <c r="V398" i="3"/>
  <c r="V399" i="3"/>
  <c r="V400" i="3"/>
  <c r="V401" i="3"/>
  <c r="V402" i="3"/>
  <c r="V385" i="3"/>
  <c r="V386" i="3"/>
  <c r="V387" i="3"/>
  <c r="V388" i="3"/>
  <c r="V389" i="3"/>
  <c r="V390" i="3"/>
  <c r="V357" i="3"/>
  <c r="V358" i="3"/>
  <c r="V359" i="3"/>
  <c r="V360" i="3"/>
  <c r="V361" i="3"/>
  <c r="V362" i="3"/>
  <c r="V363" i="3"/>
  <c r="V364" i="3"/>
  <c r="V365" i="3"/>
  <c r="V366" i="3"/>
  <c r="V367" i="3"/>
  <c r="V368" i="3"/>
  <c r="V369" i="3"/>
  <c r="V370" i="3"/>
  <c r="V371" i="3"/>
  <c r="V372" i="3"/>
  <c r="V373" i="3"/>
  <c r="V374" i="3"/>
  <c r="V375" i="3"/>
  <c r="V376" i="3"/>
  <c r="V377" i="3"/>
  <c r="V378" i="3"/>
  <c r="V343" i="3"/>
  <c r="V344" i="3"/>
  <c r="V345" i="3"/>
  <c r="V346" i="3"/>
  <c r="V347" i="3"/>
  <c r="V348" i="3"/>
  <c r="V349" i="3"/>
  <c r="V350" i="3"/>
  <c r="V328" i="3"/>
  <c r="V329" i="3"/>
  <c r="V330" i="3"/>
  <c r="V331" i="3"/>
  <c r="V332" i="3"/>
  <c r="V333" i="3"/>
  <c r="V334" i="3"/>
  <c r="V335" i="3"/>
  <c r="V336" i="3"/>
  <c r="V317" i="3"/>
  <c r="V318" i="3"/>
  <c r="V319" i="3"/>
  <c r="V320" i="3"/>
  <c r="V321" i="3"/>
  <c r="V300" i="3"/>
  <c r="V301" i="3"/>
  <c r="V302" i="3"/>
  <c r="V303" i="3"/>
  <c r="V304" i="3"/>
  <c r="V305" i="3"/>
  <c r="V306" i="3"/>
  <c r="V307" i="3"/>
  <c r="V308" i="3"/>
  <c r="V309" i="3"/>
  <c r="V310" i="3"/>
  <c r="V288" i="3"/>
  <c r="V289" i="3"/>
  <c r="V290" i="3"/>
  <c r="V291" i="3"/>
  <c r="V278" i="3"/>
  <c r="V279" i="3"/>
  <c r="V280" i="3"/>
  <c r="V281" i="3"/>
  <c r="V266" i="3"/>
  <c r="V267" i="3"/>
  <c r="V268" i="3"/>
  <c r="V269" i="3"/>
  <c r="V270" i="3"/>
  <c r="V271" i="3"/>
  <c r="V253" i="3"/>
  <c r="V254" i="3"/>
  <c r="V255" i="3"/>
  <c r="V256" i="3"/>
  <c r="V257" i="3"/>
  <c r="V258" i="3"/>
  <c r="V259" i="3"/>
  <c r="V240" i="3"/>
  <c r="V241" i="3"/>
  <c r="V242" i="3"/>
  <c r="V243" i="3"/>
  <c r="V244" i="3"/>
  <c r="V245" i="3"/>
  <c r="V246" i="3"/>
  <c r="V227" i="3"/>
  <c r="V228" i="3"/>
  <c r="V229" i="3"/>
  <c r="V230" i="3"/>
  <c r="V231" i="3"/>
  <c r="V232" i="3"/>
  <c r="V233" i="3"/>
  <c r="V214" i="3"/>
  <c r="V215" i="3"/>
  <c r="V216" i="3"/>
  <c r="V217" i="3"/>
  <c r="V218" i="3"/>
  <c r="V219" i="3"/>
  <c r="V220" i="3"/>
  <c r="V201" i="3"/>
  <c r="V202" i="3"/>
  <c r="V203" i="3"/>
  <c r="V204" i="3"/>
  <c r="V205" i="3"/>
  <c r="V206" i="3"/>
  <c r="V207" i="3"/>
  <c r="V194" i="3"/>
  <c r="V189" i="3"/>
  <c r="V190" i="3"/>
  <c r="V191" i="3"/>
  <c r="V192" i="3"/>
  <c r="V193" i="3"/>
  <c r="V175" i="3"/>
  <c r="V176" i="3"/>
  <c r="V177" i="3"/>
  <c r="V178" i="3"/>
  <c r="V179" i="3"/>
  <c r="V180" i="3"/>
  <c r="V181" i="3"/>
  <c r="V182" i="3"/>
  <c r="V161" i="3"/>
  <c r="V162" i="3"/>
  <c r="V163" i="3"/>
  <c r="V164" i="3"/>
  <c r="V165" i="3"/>
  <c r="V166" i="3"/>
  <c r="V167" i="3"/>
  <c r="V144" i="3"/>
  <c r="V145" i="3"/>
  <c r="V146" i="3"/>
  <c r="V147" i="3"/>
  <c r="V148" i="3"/>
  <c r="V149" i="3"/>
  <c r="V150" i="3"/>
  <c r="V151" i="3"/>
  <c r="V152" i="3"/>
  <c r="V131" i="3"/>
  <c r="V132" i="3"/>
  <c r="V133" i="3"/>
  <c r="V134" i="3"/>
  <c r="V135" i="3"/>
  <c r="V136" i="3"/>
  <c r="V137" i="3"/>
  <c r="V120" i="3"/>
  <c r="V121" i="3"/>
  <c r="V122" i="3"/>
  <c r="V123" i="3"/>
  <c r="V107" i="3"/>
  <c r="V108" i="3"/>
  <c r="V109" i="3"/>
  <c r="V110" i="3"/>
  <c r="V111" i="3"/>
  <c r="V112" i="3"/>
  <c r="V113" i="3"/>
  <c r="V97" i="3"/>
  <c r="V98" i="3"/>
  <c r="V99" i="3"/>
  <c r="V100" i="3"/>
  <c r="V85" i="3"/>
  <c r="V86" i="3"/>
  <c r="V87" i="3"/>
  <c r="V88" i="3"/>
  <c r="V75" i="3"/>
  <c r="V76" i="3"/>
  <c r="V77" i="3"/>
  <c r="V78" i="3"/>
  <c r="V60" i="3"/>
  <c r="V61" i="3"/>
  <c r="V62" i="3"/>
  <c r="V63" i="3"/>
  <c r="V64" i="3"/>
  <c r="V65" i="3"/>
  <c r="V66" i="3"/>
  <c r="V67" i="3"/>
  <c r="V68" i="3"/>
  <c r="V49" i="3"/>
  <c r="V50" i="3"/>
  <c r="V51" i="3"/>
  <c r="V52" i="3"/>
  <c r="V53" i="3"/>
  <c r="V34" i="3"/>
  <c r="V35" i="3"/>
  <c r="V36" i="3"/>
  <c r="V37" i="3"/>
  <c r="V38" i="3"/>
  <c r="V39" i="3"/>
  <c r="V40" i="3"/>
  <c r="V41" i="3"/>
  <c r="V42" i="3"/>
  <c r="AI42" i="3"/>
  <c r="V24" i="3"/>
  <c r="V25" i="3"/>
  <c r="V26" i="3"/>
  <c r="V10" i="3"/>
  <c r="V11" i="3"/>
  <c r="V12" i="3"/>
  <c r="V13" i="3"/>
  <c r="V14" i="3"/>
  <c r="V15" i="3"/>
  <c r="V600" i="3"/>
  <c r="V572" i="3"/>
  <c r="V558" i="3"/>
  <c r="V547" i="3"/>
  <c r="V535" i="3"/>
  <c r="V515" i="3"/>
  <c r="V498" i="3"/>
  <c r="V488" i="3"/>
  <c r="V478" i="3"/>
  <c r="V448" i="3"/>
  <c r="V433" i="3"/>
  <c r="V420" i="3"/>
  <c r="V408" i="3"/>
  <c r="V396" i="3"/>
  <c r="V384" i="3"/>
  <c r="V356" i="3"/>
  <c r="V342" i="3"/>
  <c r="V327" i="3"/>
  <c r="V316" i="3"/>
  <c r="V299" i="3"/>
  <c r="V287" i="3"/>
  <c r="V277" i="3"/>
  <c r="V265" i="3"/>
  <c r="V252" i="3"/>
  <c r="V239" i="3"/>
  <c r="V226" i="3"/>
  <c r="V213" i="3"/>
  <c r="V200" i="3"/>
  <c r="V188" i="3"/>
  <c r="V174" i="3"/>
  <c r="V160" i="3"/>
  <c r="V143" i="3"/>
  <c r="V130" i="3"/>
  <c r="V119" i="3"/>
  <c r="V106" i="3"/>
  <c r="V96" i="3"/>
  <c r="V84" i="3"/>
  <c r="V74" i="3"/>
  <c r="V59" i="3"/>
  <c r="V48" i="3"/>
  <c r="V33" i="3"/>
  <c r="V23" i="3"/>
  <c r="V9" i="3"/>
  <c r="T601" i="3"/>
  <c r="T602" i="3"/>
  <c r="T603" i="3"/>
  <c r="T604" i="3"/>
  <c r="T605" i="3"/>
  <c r="T606" i="3"/>
  <c r="T607" i="3"/>
  <c r="T608" i="3"/>
  <c r="T609" i="3"/>
  <c r="T610" i="3"/>
  <c r="T611" i="3"/>
  <c r="T612" i="3"/>
  <c r="T613" i="3"/>
  <c r="T614" i="3"/>
  <c r="T615" i="3"/>
  <c r="T616" i="3"/>
  <c r="T617" i="3"/>
  <c r="T618" i="3"/>
  <c r="T619" i="3"/>
  <c r="T573" i="3"/>
  <c r="T574" i="3"/>
  <c r="T575" i="3"/>
  <c r="T576" i="3"/>
  <c r="T577" i="3"/>
  <c r="T578" i="3"/>
  <c r="T579" i="3"/>
  <c r="T580" i="3"/>
  <c r="T581" i="3"/>
  <c r="T582" i="3"/>
  <c r="T583" i="3"/>
  <c r="T584" i="3"/>
  <c r="T585" i="3"/>
  <c r="T586" i="3"/>
  <c r="T587" i="3"/>
  <c r="T588" i="3"/>
  <c r="T589" i="3"/>
  <c r="T590" i="3"/>
  <c r="T591" i="3"/>
  <c r="T592" i="3"/>
  <c r="T559" i="3"/>
  <c r="T560" i="3"/>
  <c r="T561" i="3"/>
  <c r="T562" i="3"/>
  <c r="T563" i="3"/>
  <c r="T564" i="3"/>
  <c r="T548" i="3"/>
  <c r="T549" i="3"/>
  <c r="T550" i="3"/>
  <c r="T551" i="3"/>
  <c r="T552" i="3"/>
  <c r="T536" i="3"/>
  <c r="T537" i="3"/>
  <c r="T538" i="3"/>
  <c r="T539" i="3"/>
  <c r="T540" i="3"/>
  <c r="T541" i="3"/>
  <c r="T516" i="3"/>
  <c r="T517" i="3"/>
  <c r="T518" i="3"/>
  <c r="T519" i="3"/>
  <c r="T520" i="3"/>
  <c r="T521" i="3"/>
  <c r="T522" i="3"/>
  <c r="T523" i="3"/>
  <c r="T524" i="3"/>
  <c r="T525" i="3"/>
  <c r="T526" i="3"/>
  <c r="T527" i="3"/>
  <c r="T528" i="3"/>
  <c r="T529" i="3"/>
  <c r="T499" i="3"/>
  <c r="T500" i="3"/>
  <c r="T501" i="3"/>
  <c r="T502" i="3"/>
  <c r="T503" i="3"/>
  <c r="T504" i="3"/>
  <c r="T505" i="3"/>
  <c r="T506" i="3"/>
  <c r="T507" i="3"/>
  <c r="T489" i="3"/>
  <c r="T490" i="3"/>
  <c r="T491" i="3"/>
  <c r="T492" i="3"/>
  <c r="T479" i="3"/>
  <c r="T480" i="3"/>
  <c r="T481" i="3"/>
  <c r="T482" i="3"/>
  <c r="T449" i="3"/>
  <c r="T450" i="3"/>
  <c r="T451" i="3"/>
  <c r="T452" i="3"/>
  <c r="T453" i="3"/>
  <c r="T454" i="3"/>
  <c r="T455" i="3"/>
  <c r="T456" i="3"/>
  <c r="T457" i="3"/>
  <c r="T458" i="3"/>
  <c r="T459" i="3"/>
  <c r="T460" i="3"/>
  <c r="T461" i="3"/>
  <c r="T462" i="3"/>
  <c r="T463" i="3"/>
  <c r="T464" i="3"/>
  <c r="T465" i="3"/>
  <c r="T466" i="3"/>
  <c r="T467" i="3"/>
  <c r="T468" i="3"/>
  <c r="T469" i="3"/>
  <c r="T470" i="3"/>
  <c r="T471" i="3"/>
  <c r="T472" i="3"/>
  <c r="T434" i="3"/>
  <c r="T435" i="3"/>
  <c r="T436" i="3"/>
  <c r="T437" i="3"/>
  <c r="T438" i="3"/>
  <c r="T439" i="3"/>
  <c r="T440" i="3"/>
  <c r="T421" i="3"/>
  <c r="T422" i="3"/>
  <c r="T423" i="3"/>
  <c r="T424" i="3"/>
  <c r="T425" i="3"/>
  <c r="T426" i="3"/>
  <c r="T409" i="3"/>
  <c r="T410" i="3"/>
  <c r="T411" i="3"/>
  <c r="T412" i="3"/>
  <c r="T413" i="3"/>
  <c r="T414" i="3"/>
  <c r="T397" i="3"/>
  <c r="T398" i="3"/>
  <c r="T399" i="3"/>
  <c r="T400" i="3"/>
  <c r="T401" i="3"/>
  <c r="T402" i="3"/>
  <c r="T385" i="3"/>
  <c r="T386" i="3"/>
  <c r="T387" i="3"/>
  <c r="T388" i="3"/>
  <c r="T389" i="3"/>
  <c r="T390" i="3"/>
  <c r="T357" i="3"/>
  <c r="T358" i="3"/>
  <c r="T359" i="3"/>
  <c r="T360" i="3"/>
  <c r="T361" i="3"/>
  <c r="T362" i="3"/>
  <c r="T363" i="3"/>
  <c r="T364" i="3"/>
  <c r="T365" i="3"/>
  <c r="T366" i="3"/>
  <c r="T367" i="3"/>
  <c r="T368" i="3"/>
  <c r="T369" i="3"/>
  <c r="T370" i="3"/>
  <c r="T371" i="3"/>
  <c r="T372" i="3"/>
  <c r="T373" i="3"/>
  <c r="T374" i="3"/>
  <c r="T375" i="3"/>
  <c r="T376" i="3"/>
  <c r="T377" i="3"/>
  <c r="T378" i="3"/>
  <c r="T343" i="3"/>
  <c r="T344" i="3"/>
  <c r="T345" i="3"/>
  <c r="T346" i="3"/>
  <c r="T347" i="3"/>
  <c r="T348" i="3"/>
  <c r="T349" i="3"/>
  <c r="T350" i="3"/>
  <c r="T328" i="3"/>
  <c r="T329" i="3"/>
  <c r="T330" i="3"/>
  <c r="T331" i="3"/>
  <c r="T332" i="3"/>
  <c r="T333" i="3"/>
  <c r="T334" i="3"/>
  <c r="T335" i="3"/>
  <c r="T336" i="3"/>
  <c r="T317" i="3"/>
  <c r="T318" i="3"/>
  <c r="T319" i="3"/>
  <c r="T320" i="3"/>
  <c r="T321" i="3"/>
  <c r="T300" i="3"/>
  <c r="T301" i="3"/>
  <c r="T302" i="3"/>
  <c r="T303" i="3"/>
  <c r="T304" i="3"/>
  <c r="T305" i="3"/>
  <c r="T306" i="3"/>
  <c r="T307" i="3"/>
  <c r="T308" i="3"/>
  <c r="T309" i="3"/>
  <c r="T310" i="3"/>
  <c r="T288" i="3"/>
  <c r="T289" i="3"/>
  <c r="T290" i="3"/>
  <c r="T291" i="3"/>
  <c r="T278" i="3"/>
  <c r="T279" i="3"/>
  <c r="T280" i="3"/>
  <c r="T281" i="3"/>
  <c r="T266" i="3"/>
  <c r="T267" i="3"/>
  <c r="T268" i="3"/>
  <c r="T269" i="3"/>
  <c r="T270" i="3"/>
  <c r="T271" i="3"/>
  <c r="T253" i="3"/>
  <c r="T254" i="3"/>
  <c r="T255" i="3"/>
  <c r="T256" i="3"/>
  <c r="T257" i="3"/>
  <c r="T258" i="3"/>
  <c r="T259" i="3"/>
  <c r="T240" i="3"/>
  <c r="T241" i="3"/>
  <c r="T242" i="3"/>
  <c r="T243" i="3"/>
  <c r="T244" i="3"/>
  <c r="T245" i="3"/>
  <c r="T246" i="3"/>
  <c r="T227" i="3"/>
  <c r="T228" i="3"/>
  <c r="T229" i="3"/>
  <c r="T230" i="3"/>
  <c r="T231" i="3"/>
  <c r="T232" i="3"/>
  <c r="T233" i="3"/>
  <c r="T214" i="3"/>
  <c r="T215" i="3"/>
  <c r="T216" i="3"/>
  <c r="T217" i="3"/>
  <c r="T218" i="3"/>
  <c r="T219" i="3"/>
  <c r="T220" i="3"/>
  <c r="T201" i="3"/>
  <c r="T202" i="3"/>
  <c r="T203" i="3"/>
  <c r="T204" i="3"/>
  <c r="T205" i="3"/>
  <c r="T206" i="3"/>
  <c r="T189" i="3"/>
  <c r="T190" i="3"/>
  <c r="T191" i="3"/>
  <c r="T192" i="3"/>
  <c r="T193" i="3"/>
  <c r="T194" i="3"/>
  <c r="T175" i="3"/>
  <c r="T176" i="3"/>
  <c r="T177" i="3"/>
  <c r="T178" i="3"/>
  <c r="T179" i="3"/>
  <c r="T180" i="3"/>
  <c r="T181" i="3"/>
  <c r="T182" i="3"/>
  <c r="T161" i="3"/>
  <c r="T162" i="3"/>
  <c r="T163" i="3"/>
  <c r="T164" i="3"/>
  <c r="T165" i="3"/>
  <c r="T166" i="3"/>
  <c r="T167" i="3"/>
  <c r="T144" i="3"/>
  <c r="T145" i="3"/>
  <c r="T146" i="3"/>
  <c r="T147" i="3"/>
  <c r="T148" i="3"/>
  <c r="T149" i="3"/>
  <c r="T150" i="3"/>
  <c r="T151" i="3"/>
  <c r="T152" i="3"/>
  <c r="T131" i="3"/>
  <c r="T132" i="3"/>
  <c r="T133" i="3"/>
  <c r="T134" i="3"/>
  <c r="T135" i="3"/>
  <c r="T136" i="3"/>
  <c r="T137" i="3"/>
  <c r="T120" i="3"/>
  <c r="T121" i="3"/>
  <c r="T122" i="3"/>
  <c r="T123" i="3"/>
  <c r="T107" i="3"/>
  <c r="T108" i="3"/>
  <c r="T109" i="3"/>
  <c r="T110" i="3"/>
  <c r="T111" i="3"/>
  <c r="T112" i="3"/>
  <c r="T113" i="3"/>
  <c r="T600" i="3"/>
  <c r="T572" i="3"/>
  <c r="T558" i="3"/>
  <c r="T547" i="3"/>
  <c r="T535" i="3"/>
  <c r="T515" i="3"/>
  <c r="T498" i="3"/>
  <c r="T488" i="3"/>
  <c r="T478" i="3"/>
  <c r="T448" i="3"/>
  <c r="T433" i="3"/>
  <c r="T420" i="3"/>
  <c r="T408" i="3"/>
  <c r="T396" i="3"/>
  <c r="T384" i="3"/>
  <c r="T356" i="3"/>
  <c r="T342" i="3"/>
  <c r="T327" i="3"/>
  <c r="T316" i="3"/>
  <c r="T299" i="3"/>
  <c r="T287" i="3"/>
  <c r="T277" i="3"/>
  <c r="T265" i="3"/>
  <c r="T252" i="3"/>
  <c r="T239" i="3"/>
  <c r="T226" i="3"/>
  <c r="T213" i="3"/>
  <c r="T200" i="3"/>
  <c r="T188" i="3"/>
  <c r="T174" i="3"/>
  <c r="T160" i="3"/>
  <c r="T143" i="3"/>
  <c r="T130" i="3"/>
  <c r="T119" i="3"/>
  <c r="T106" i="3"/>
  <c r="T97" i="3"/>
  <c r="T98" i="3"/>
  <c r="T99" i="3"/>
  <c r="T100" i="3"/>
  <c r="T96" i="3"/>
  <c r="T85" i="3"/>
  <c r="T86" i="3"/>
  <c r="T87" i="3"/>
  <c r="T88" i="3"/>
  <c r="T84" i="3"/>
  <c r="T75" i="3"/>
  <c r="T76" i="3"/>
  <c r="T77" i="3"/>
  <c r="T78" i="3"/>
  <c r="T74" i="3"/>
  <c r="T60" i="3"/>
  <c r="T61" i="3"/>
  <c r="T62" i="3"/>
  <c r="T63" i="3"/>
  <c r="T64" i="3"/>
  <c r="T65" i="3"/>
  <c r="T66" i="3"/>
  <c r="T67" i="3"/>
  <c r="T68" i="3"/>
  <c r="T59" i="3"/>
  <c r="T49" i="3"/>
  <c r="T50" i="3"/>
  <c r="T51" i="3"/>
  <c r="T52" i="3"/>
  <c r="T53" i="3"/>
  <c r="T48" i="3"/>
  <c r="T34" i="3"/>
  <c r="T35" i="3"/>
  <c r="T36" i="3"/>
  <c r="T37" i="3"/>
  <c r="T38" i="3"/>
  <c r="T39" i="3"/>
  <c r="T40" i="3"/>
  <c r="T41" i="3"/>
  <c r="T42" i="3"/>
  <c r="T33" i="3"/>
  <c r="T24" i="3"/>
  <c r="T25" i="3"/>
  <c r="T26" i="3"/>
  <c r="T23" i="3"/>
  <c r="T10" i="3"/>
  <c r="T11" i="3"/>
  <c r="T12" i="3"/>
  <c r="T13" i="3"/>
  <c r="T14" i="3"/>
  <c r="T15" i="3"/>
  <c r="T9" i="3"/>
  <c r="R601" i="3"/>
  <c r="R602" i="3"/>
  <c r="R603" i="3"/>
  <c r="R604" i="3"/>
  <c r="R605" i="3"/>
  <c r="R606" i="3"/>
  <c r="R607" i="3"/>
  <c r="R608" i="3"/>
  <c r="R609" i="3"/>
  <c r="R610" i="3"/>
  <c r="R611" i="3"/>
  <c r="R612" i="3"/>
  <c r="R613" i="3"/>
  <c r="R614" i="3"/>
  <c r="R615" i="3"/>
  <c r="R616" i="3"/>
  <c r="R617" i="3"/>
  <c r="R618" i="3"/>
  <c r="R619" i="3"/>
  <c r="R600" i="3"/>
  <c r="R573" i="3"/>
  <c r="R574" i="3"/>
  <c r="R575" i="3"/>
  <c r="R576" i="3"/>
  <c r="R577" i="3"/>
  <c r="R578" i="3"/>
  <c r="R579" i="3"/>
  <c r="R580" i="3"/>
  <c r="R581" i="3"/>
  <c r="R582" i="3"/>
  <c r="R583" i="3"/>
  <c r="R584" i="3"/>
  <c r="R585" i="3"/>
  <c r="R586" i="3"/>
  <c r="R587" i="3"/>
  <c r="R588" i="3"/>
  <c r="R589" i="3"/>
  <c r="R590" i="3"/>
  <c r="R591" i="3"/>
  <c r="R592" i="3"/>
  <c r="R572" i="3"/>
  <c r="R559" i="3"/>
  <c r="R560" i="3"/>
  <c r="R561" i="3"/>
  <c r="R562" i="3"/>
  <c r="R563" i="3"/>
  <c r="R564" i="3"/>
  <c r="R558" i="3"/>
  <c r="R548" i="3"/>
  <c r="R549" i="3"/>
  <c r="R550" i="3"/>
  <c r="R551" i="3"/>
  <c r="R552" i="3"/>
  <c r="R547" i="3"/>
  <c r="R536" i="3"/>
  <c r="R537" i="3"/>
  <c r="R538" i="3"/>
  <c r="R539" i="3"/>
  <c r="R540" i="3"/>
  <c r="R541" i="3"/>
  <c r="R535" i="3"/>
  <c r="R516" i="3"/>
  <c r="R517" i="3"/>
  <c r="R518" i="3"/>
  <c r="R519" i="3"/>
  <c r="R520" i="3"/>
  <c r="R521" i="3"/>
  <c r="R522" i="3"/>
  <c r="R523" i="3"/>
  <c r="R524" i="3"/>
  <c r="R525" i="3"/>
  <c r="R526" i="3"/>
  <c r="R527" i="3"/>
  <c r="R528" i="3"/>
  <c r="R529" i="3"/>
  <c r="R515" i="3"/>
  <c r="R499" i="3"/>
  <c r="R500" i="3"/>
  <c r="R501" i="3"/>
  <c r="R502" i="3"/>
  <c r="R503" i="3"/>
  <c r="R504" i="3"/>
  <c r="R505" i="3"/>
  <c r="R506" i="3"/>
  <c r="R507" i="3"/>
  <c r="R498" i="3"/>
  <c r="R489" i="3"/>
  <c r="R490" i="3"/>
  <c r="R491" i="3"/>
  <c r="R492" i="3"/>
  <c r="R488" i="3"/>
  <c r="R479" i="3"/>
  <c r="R480" i="3"/>
  <c r="R481" i="3"/>
  <c r="R482" i="3"/>
  <c r="R478" i="3"/>
  <c r="R449" i="3"/>
  <c r="R450" i="3"/>
  <c r="R451" i="3"/>
  <c r="R452" i="3"/>
  <c r="R453" i="3"/>
  <c r="R454" i="3"/>
  <c r="R455" i="3"/>
  <c r="R456" i="3"/>
  <c r="R457" i="3"/>
  <c r="R458" i="3"/>
  <c r="R459" i="3"/>
  <c r="R460" i="3"/>
  <c r="R461" i="3"/>
  <c r="R462" i="3"/>
  <c r="R463" i="3"/>
  <c r="R464" i="3"/>
  <c r="R465" i="3"/>
  <c r="R466" i="3"/>
  <c r="R467" i="3"/>
  <c r="R468" i="3"/>
  <c r="R469" i="3"/>
  <c r="R470" i="3"/>
  <c r="R471" i="3"/>
  <c r="R472" i="3"/>
  <c r="R448" i="3"/>
  <c r="R434" i="3"/>
  <c r="R435" i="3"/>
  <c r="R436" i="3"/>
  <c r="R437" i="3"/>
  <c r="R438" i="3"/>
  <c r="R439" i="3"/>
  <c r="R440" i="3"/>
  <c r="R433" i="3"/>
  <c r="R421" i="3"/>
  <c r="R422" i="3"/>
  <c r="R423" i="3"/>
  <c r="R424" i="3"/>
  <c r="R425" i="3"/>
  <c r="R426" i="3"/>
  <c r="R420" i="3"/>
  <c r="R409" i="3"/>
  <c r="R410" i="3"/>
  <c r="R411" i="3"/>
  <c r="R412" i="3"/>
  <c r="R413" i="3"/>
  <c r="R414" i="3"/>
  <c r="R408" i="3"/>
  <c r="R397" i="3"/>
  <c r="R398" i="3"/>
  <c r="R399" i="3"/>
  <c r="R400" i="3"/>
  <c r="R401" i="3"/>
  <c r="R402" i="3"/>
  <c r="R396" i="3"/>
  <c r="R385" i="3"/>
  <c r="R386" i="3"/>
  <c r="R387" i="3"/>
  <c r="R388" i="3"/>
  <c r="R389" i="3"/>
  <c r="R390" i="3"/>
  <c r="R384" i="3"/>
  <c r="R357" i="3"/>
  <c r="R358" i="3"/>
  <c r="R359" i="3"/>
  <c r="R360" i="3"/>
  <c r="R361" i="3"/>
  <c r="R362" i="3"/>
  <c r="R363" i="3"/>
  <c r="R364" i="3"/>
  <c r="R365" i="3"/>
  <c r="R366" i="3"/>
  <c r="R367" i="3"/>
  <c r="R368" i="3"/>
  <c r="R369" i="3"/>
  <c r="R370" i="3"/>
  <c r="R371" i="3"/>
  <c r="R372" i="3"/>
  <c r="R373" i="3"/>
  <c r="R374" i="3"/>
  <c r="R375" i="3"/>
  <c r="R376" i="3"/>
  <c r="R377" i="3"/>
  <c r="R378" i="3"/>
  <c r="R356" i="3"/>
  <c r="R343" i="3"/>
  <c r="R344" i="3"/>
  <c r="R345" i="3"/>
  <c r="R346" i="3"/>
  <c r="R347" i="3"/>
  <c r="R348" i="3"/>
  <c r="R349" i="3"/>
  <c r="R350" i="3"/>
  <c r="R342" i="3"/>
  <c r="R328" i="3"/>
  <c r="R329" i="3"/>
  <c r="R330" i="3"/>
  <c r="R331" i="3"/>
  <c r="R332" i="3"/>
  <c r="R333" i="3"/>
  <c r="R334" i="3"/>
  <c r="R335" i="3"/>
  <c r="R336" i="3"/>
  <c r="R327" i="3"/>
  <c r="R317" i="3"/>
  <c r="R318" i="3"/>
  <c r="R319" i="3"/>
  <c r="R320" i="3"/>
  <c r="R321" i="3"/>
  <c r="R316" i="3"/>
  <c r="R300" i="3"/>
  <c r="R301" i="3"/>
  <c r="R302" i="3"/>
  <c r="R303" i="3"/>
  <c r="R304" i="3"/>
  <c r="R305" i="3"/>
  <c r="R306" i="3"/>
  <c r="R307" i="3"/>
  <c r="R308" i="3"/>
  <c r="R309" i="3"/>
  <c r="R310" i="3"/>
  <c r="R299" i="3"/>
  <c r="R288" i="3"/>
  <c r="R289" i="3"/>
  <c r="R290" i="3"/>
  <c r="R291" i="3"/>
  <c r="R287" i="3"/>
  <c r="R278" i="3"/>
  <c r="R279" i="3"/>
  <c r="R280" i="3"/>
  <c r="R281" i="3"/>
  <c r="R277" i="3"/>
  <c r="R266" i="3"/>
  <c r="R267" i="3"/>
  <c r="R268" i="3"/>
  <c r="R269" i="3"/>
  <c r="R270" i="3"/>
  <c r="R271" i="3"/>
  <c r="R265" i="3"/>
  <c r="R253" i="3"/>
  <c r="R254" i="3"/>
  <c r="R255" i="3"/>
  <c r="R256" i="3"/>
  <c r="R257" i="3"/>
  <c r="R258" i="3"/>
  <c r="R259" i="3"/>
  <c r="R252" i="3"/>
  <c r="R240" i="3"/>
  <c r="R241" i="3"/>
  <c r="R242" i="3"/>
  <c r="R243" i="3"/>
  <c r="R244" i="3"/>
  <c r="R245" i="3"/>
  <c r="R246" i="3"/>
  <c r="R239" i="3"/>
  <c r="R227" i="3"/>
  <c r="R228" i="3"/>
  <c r="R229" i="3"/>
  <c r="R230" i="3"/>
  <c r="R231" i="3"/>
  <c r="R232" i="3"/>
  <c r="R233" i="3"/>
  <c r="R226" i="3"/>
  <c r="R214" i="3"/>
  <c r="R215" i="3"/>
  <c r="R216" i="3"/>
  <c r="R217" i="3"/>
  <c r="R218" i="3"/>
  <c r="R219" i="3"/>
  <c r="R220" i="3"/>
  <c r="R213" i="3"/>
  <c r="R201" i="3"/>
  <c r="R202" i="3"/>
  <c r="R203" i="3"/>
  <c r="R204" i="3"/>
  <c r="R205" i="3"/>
  <c r="R206" i="3"/>
  <c r="R207" i="3"/>
  <c r="R200" i="3"/>
  <c r="R189" i="3"/>
  <c r="R190" i="3"/>
  <c r="R191" i="3"/>
  <c r="R192" i="3"/>
  <c r="R193" i="3"/>
  <c r="R194" i="3"/>
  <c r="R188" i="3"/>
  <c r="R175" i="3"/>
  <c r="R176" i="3"/>
  <c r="R177" i="3"/>
  <c r="R178" i="3"/>
  <c r="R179" i="3"/>
  <c r="R180" i="3"/>
  <c r="R181" i="3"/>
  <c r="R182" i="3"/>
  <c r="R174" i="3"/>
  <c r="R161" i="3"/>
  <c r="R162" i="3"/>
  <c r="R163" i="3"/>
  <c r="R164" i="3"/>
  <c r="R165" i="3"/>
  <c r="R166" i="3"/>
  <c r="R167" i="3"/>
  <c r="R160" i="3"/>
  <c r="R144" i="3"/>
  <c r="R145" i="3"/>
  <c r="R146" i="3"/>
  <c r="R147" i="3"/>
  <c r="R148" i="3"/>
  <c r="R149" i="3"/>
  <c r="R150" i="3"/>
  <c r="R151" i="3"/>
  <c r="R152" i="3"/>
  <c r="R143" i="3"/>
  <c r="R131" i="3"/>
  <c r="R132" i="3"/>
  <c r="R133" i="3"/>
  <c r="R134" i="3"/>
  <c r="R135" i="3"/>
  <c r="R136" i="3"/>
  <c r="R137" i="3"/>
  <c r="R130" i="3"/>
  <c r="R120" i="3"/>
  <c r="R121" i="3"/>
  <c r="R122" i="3"/>
  <c r="R123" i="3"/>
  <c r="R119" i="3"/>
  <c r="R107" i="3"/>
  <c r="R108" i="3"/>
  <c r="R109" i="3"/>
  <c r="R110" i="3"/>
  <c r="R111" i="3"/>
  <c r="R112" i="3"/>
  <c r="R113" i="3"/>
  <c r="R106" i="3"/>
  <c r="R97" i="3"/>
  <c r="R98" i="3"/>
  <c r="R99" i="3"/>
  <c r="R100" i="3"/>
  <c r="R96" i="3"/>
  <c r="R85" i="3"/>
  <c r="R86" i="3"/>
  <c r="R87" i="3"/>
  <c r="R88" i="3"/>
  <c r="R84" i="3"/>
  <c r="R75" i="3"/>
  <c r="R76" i="3"/>
  <c r="R77" i="3"/>
  <c r="R78" i="3"/>
  <c r="R74" i="3"/>
  <c r="R60" i="3"/>
  <c r="R61" i="3"/>
  <c r="R62" i="3"/>
  <c r="R63" i="3"/>
  <c r="R64" i="3"/>
  <c r="R65" i="3"/>
  <c r="R66" i="3"/>
  <c r="R67" i="3"/>
  <c r="R68" i="3"/>
  <c r="R59" i="3"/>
  <c r="R14" i="3"/>
  <c r="R15" i="3"/>
  <c r="R49" i="3"/>
  <c r="R50" i="3"/>
  <c r="R51" i="3"/>
  <c r="R52" i="3"/>
  <c r="R53" i="3"/>
  <c r="R48" i="3"/>
  <c r="R34" i="3"/>
  <c r="R35" i="3"/>
  <c r="R36" i="3"/>
  <c r="R37" i="3"/>
  <c r="R38" i="3"/>
  <c r="R39" i="3"/>
  <c r="R40" i="3"/>
  <c r="R41" i="3"/>
  <c r="R42" i="3"/>
  <c r="R33" i="3"/>
  <c r="R24" i="3"/>
  <c r="R25" i="3"/>
  <c r="R26" i="3"/>
  <c r="R23" i="3"/>
  <c r="R10" i="3"/>
  <c r="R11" i="3"/>
  <c r="R12" i="3"/>
  <c r="R13" i="3"/>
  <c r="R9" i="3"/>
  <c r="H607" i="1"/>
  <c r="G601" i="3" s="1"/>
  <c r="H608" i="1"/>
  <c r="G608" i="2" s="1"/>
  <c r="O608" i="2" s="1"/>
  <c r="G610" i="2"/>
  <c r="G605" i="3"/>
  <c r="G607" i="3"/>
  <c r="G614" i="2"/>
  <c r="H618" i="1"/>
  <c r="H622" i="1"/>
  <c r="G616" i="3" s="1"/>
  <c r="H623" i="1"/>
  <c r="G623" i="2" s="1"/>
  <c r="O623" i="2" s="1"/>
  <c r="H624" i="1"/>
  <c r="G618" i="3" s="1"/>
  <c r="H625" i="1"/>
  <c r="G619" i="3" s="1"/>
  <c r="G585" i="2"/>
  <c r="H589" i="1"/>
  <c r="G583" i="3" s="1"/>
  <c r="G585" i="3"/>
  <c r="G589" i="3"/>
  <c r="G590" i="3"/>
  <c r="H598" i="1"/>
  <c r="G598" i="2" s="1"/>
  <c r="N598" i="2" s="1"/>
  <c r="H566" i="1"/>
  <c r="G566" i="2" s="1"/>
  <c r="H568" i="1"/>
  <c r="H569" i="1"/>
  <c r="G563" i="3" s="1"/>
  <c r="H570" i="1"/>
  <c r="G554" i="2"/>
  <c r="O554" i="2" s="1"/>
  <c r="G557" i="2"/>
  <c r="N557" i="2" s="1"/>
  <c r="H545" i="1"/>
  <c r="G539" i="3" s="1"/>
  <c r="H546" i="1"/>
  <c r="G540" i="3"/>
  <c r="H547" i="1"/>
  <c r="H521" i="1"/>
  <c r="H537" i="1" s="1"/>
  <c r="H522" i="1"/>
  <c r="G522" i="2" s="1"/>
  <c r="P522" i="2" s="1"/>
  <c r="H524" i="1"/>
  <c r="G524" i="2" s="1"/>
  <c r="G526" i="2"/>
  <c r="N526" i="2" s="1"/>
  <c r="G527" i="2"/>
  <c r="H528" i="1"/>
  <c r="G528" i="2" s="1"/>
  <c r="O528" i="2" s="1"/>
  <c r="H532" i="1"/>
  <c r="H533" i="1"/>
  <c r="G533" i="2"/>
  <c r="H534" i="1"/>
  <c r="G534" i="2" s="1"/>
  <c r="H535" i="1"/>
  <c r="G535" i="2" s="1"/>
  <c r="N535" i="2" s="1"/>
  <c r="H511" i="1"/>
  <c r="G511" i="2" s="1"/>
  <c r="M511" i="2" s="1"/>
  <c r="H512" i="1"/>
  <c r="G512" i="2" s="1"/>
  <c r="H494" i="1"/>
  <c r="G494" i="2"/>
  <c r="H495" i="1"/>
  <c r="H496" i="1"/>
  <c r="H497" i="1"/>
  <c r="G492" i="3" s="1"/>
  <c r="H484" i="1"/>
  <c r="G484" i="2"/>
  <c r="H485" i="1"/>
  <c r="G485" i="2"/>
  <c r="M485" i="2" s="1"/>
  <c r="H486" i="1"/>
  <c r="G481" i="3" s="1"/>
  <c r="H487" i="1"/>
  <c r="H454" i="1"/>
  <c r="H455" i="1"/>
  <c r="G450" i="3" s="1"/>
  <c r="H456" i="1"/>
  <c r="G456" i="2" s="1"/>
  <c r="H459" i="1"/>
  <c r="G454" i="3" s="1"/>
  <c r="H460" i="1"/>
  <c r="G455" i="3" s="1"/>
  <c r="H461" i="1"/>
  <c r="G461" i="2" s="1"/>
  <c r="M461" i="2" s="1"/>
  <c r="H462" i="1"/>
  <c r="H463" i="1"/>
  <c r="H464" i="1"/>
  <c r="G464" i="2" s="1"/>
  <c r="H465" i="1"/>
  <c r="G460" i="3" s="1"/>
  <c r="H466" i="1"/>
  <c r="G466" i="2" s="1"/>
  <c r="H467" i="1"/>
  <c r="G467" i="2"/>
  <c r="H470" i="1"/>
  <c r="G470" i="2"/>
  <c r="H471" i="1"/>
  <c r="G466" i="3" s="1"/>
  <c r="H472" i="1"/>
  <c r="G472" i="2" s="1"/>
  <c r="P472" i="2" s="1"/>
  <c r="H473" i="1"/>
  <c r="G468" i="3" s="1"/>
  <c r="H474" i="1"/>
  <c r="G474" i="2" s="1"/>
  <c r="H475" i="1"/>
  <c r="G475" i="2" s="1"/>
  <c r="H476" i="1"/>
  <c r="H477" i="1"/>
  <c r="G477" i="2" s="1"/>
  <c r="H443" i="1"/>
  <c r="G443" i="2" s="1"/>
  <c r="H444" i="1"/>
  <c r="H445" i="1"/>
  <c r="H429" i="1"/>
  <c r="H430" i="1"/>
  <c r="H431" i="1"/>
  <c r="H393" i="1"/>
  <c r="H394" i="1"/>
  <c r="G394" i="2" s="1"/>
  <c r="M394" i="2" s="1"/>
  <c r="H395" i="1"/>
  <c r="H362" i="1"/>
  <c r="G362" i="3"/>
  <c r="G370" i="2"/>
  <c r="M370" i="2" s="1"/>
  <c r="G369" i="3"/>
  <c r="H377" i="1"/>
  <c r="G372" i="3" s="1"/>
  <c r="H378" i="1"/>
  <c r="H380" i="1"/>
  <c r="H381" i="1"/>
  <c r="H382" i="1"/>
  <c r="H383" i="1"/>
  <c r="G378" i="3" s="1"/>
  <c r="H333" i="1"/>
  <c r="G333" i="2" s="1"/>
  <c r="H336" i="1"/>
  <c r="G331" i="3" s="1"/>
  <c r="H337" i="1"/>
  <c r="H339" i="1"/>
  <c r="H340" i="1"/>
  <c r="H341" i="1"/>
  <c r="G300" i="3"/>
  <c r="H309" i="1"/>
  <c r="H310" i="1"/>
  <c r="H313" i="1"/>
  <c r="G308" i="3" s="1"/>
  <c r="H314" i="1"/>
  <c r="G309" i="3" s="1"/>
  <c r="H315" i="1"/>
  <c r="G285" i="2"/>
  <c r="N285" i="2" s="1"/>
  <c r="G271" i="2"/>
  <c r="G269" i="3"/>
  <c r="H275" i="1"/>
  <c r="H276" i="1"/>
  <c r="H258" i="1"/>
  <c r="G253" i="3" s="1"/>
  <c r="H259" i="1"/>
  <c r="G254" i="3" s="1"/>
  <c r="H260" i="1"/>
  <c r="H261" i="1"/>
  <c r="H262" i="1"/>
  <c r="G257" i="3" s="1"/>
  <c r="H263" i="1"/>
  <c r="G258" i="3" s="1"/>
  <c r="H264" i="1"/>
  <c r="G259" i="3"/>
  <c r="G246" i="2"/>
  <c r="G249" i="2"/>
  <c r="H250" i="1"/>
  <c r="G245" i="3" s="1"/>
  <c r="H251" i="1"/>
  <c r="G246" i="3" s="1"/>
  <c r="H232" i="1"/>
  <c r="H233" i="1"/>
  <c r="G233" i="2" s="1"/>
  <c r="H237" i="1"/>
  <c r="G237" i="2" s="1"/>
  <c r="M237" i="2" s="1"/>
  <c r="H238" i="1"/>
  <c r="H219" i="1"/>
  <c r="H220" i="1"/>
  <c r="G215" i="3" s="1"/>
  <c r="G223" i="2"/>
  <c r="H224" i="1"/>
  <c r="G219" i="3" s="1"/>
  <c r="H225" i="1"/>
  <c r="H206" i="1"/>
  <c r="G201" i="3" s="1"/>
  <c r="G207" i="2"/>
  <c r="G209" i="2"/>
  <c r="H211" i="1"/>
  <c r="H212" i="1"/>
  <c r="G212" i="2" s="1"/>
  <c r="O212" i="2" s="1"/>
  <c r="H194" i="1"/>
  <c r="G194" i="2" s="1"/>
  <c r="G197" i="2"/>
  <c r="H198" i="1"/>
  <c r="H199" i="1"/>
  <c r="G194" i="3" s="1"/>
  <c r="H180" i="1"/>
  <c r="H182" i="1"/>
  <c r="H186" i="1"/>
  <c r="G181" i="3" s="1"/>
  <c r="H187" i="1"/>
  <c r="H179" i="1"/>
  <c r="G174" i="3" s="1"/>
  <c r="H171" i="1"/>
  <c r="G171" i="2" s="1"/>
  <c r="P171" i="2" s="1"/>
  <c r="H172" i="1"/>
  <c r="G145" i="3"/>
  <c r="H152" i="1"/>
  <c r="G147" i="3" s="1"/>
  <c r="G153" i="2"/>
  <c r="H154" i="1"/>
  <c r="H157" i="1"/>
  <c r="G152" i="3"/>
  <c r="G131" i="3"/>
  <c r="G137" i="2"/>
  <c r="M137" i="2" s="1"/>
  <c r="G140" i="2"/>
  <c r="M140" i="2" s="1"/>
  <c r="H142" i="1"/>
  <c r="G120" i="3"/>
  <c r="H127" i="1"/>
  <c r="G122" i="3" s="1"/>
  <c r="H128" i="1"/>
  <c r="G123" i="3"/>
  <c r="H112" i="1"/>
  <c r="G112" i="2" s="1"/>
  <c r="G113" i="2"/>
  <c r="G109" i="3"/>
  <c r="G110" i="3"/>
  <c r="G112" i="3"/>
  <c r="H118" i="1"/>
  <c r="H102" i="1"/>
  <c r="H103" i="1"/>
  <c r="G98" i="3" s="1"/>
  <c r="H104" i="1"/>
  <c r="G99" i="3" s="1"/>
  <c r="H105" i="1"/>
  <c r="H92" i="1"/>
  <c r="H93" i="1"/>
  <c r="G93" i="2"/>
  <c r="H80" i="1"/>
  <c r="G76" i="3"/>
  <c r="H82" i="1"/>
  <c r="H83" i="1"/>
  <c r="G78" i="3" s="1"/>
  <c r="H65" i="1"/>
  <c r="G65" i="2" s="1"/>
  <c r="G66" i="2"/>
  <c r="P66" i="2" s="1"/>
  <c r="G61" i="3"/>
  <c r="H68" i="1"/>
  <c r="G63" i="3" s="1"/>
  <c r="H69" i="1"/>
  <c r="G69" i="2" s="1"/>
  <c r="H70" i="1"/>
  <c r="G65" i="3" s="1"/>
  <c r="H71" i="1"/>
  <c r="G66" i="3" s="1"/>
  <c r="H72" i="1"/>
  <c r="H73" i="1"/>
  <c r="H54" i="1"/>
  <c r="G49" i="3" s="1"/>
  <c r="H55" i="1"/>
  <c r="H56" i="1"/>
  <c r="H57" i="1"/>
  <c r="G52" i="3"/>
  <c r="H58" i="1"/>
  <c r="G58" i="2" s="1"/>
  <c r="N58" i="2" s="1"/>
  <c r="H40" i="1"/>
  <c r="H531" i="1"/>
  <c r="G35" i="3" s="1"/>
  <c r="H41" i="1"/>
  <c r="H42" i="1"/>
  <c r="G42" i="2" s="1"/>
  <c r="H43" i="1"/>
  <c r="H44" i="1"/>
  <c r="G44" i="2" s="1"/>
  <c r="H46" i="1"/>
  <c r="H47" i="1"/>
  <c r="G42" i="3" s="1"/>
  <c r="H30" i="1"/>
  <c r="H31" i="1"/>
  <c r="G31" i="2" s="1"/>
  <c r="H32" i="1"/>
  <c r="G32" i="2"/>
  <c r="P32" i="2" s="1"/>
  <c r="H16" i="1"/>
  <c r="H17" i="1"/>
  <c r="H18" i="1"/>
  <c r="G12" i="3" s="1"/>
  <c r="H19" i="1"/>
  <c r="G19" i="2" s="1"/>
  <c r="H20" i="1"/>
  <c r="E43" i="2"/>
  <c r="E474" i="2"/>
  <c r="W560" i="1"/>
  <c r="H111" i="1"/>
  <c r="H120" i="1"/>
  <c r="H101" i="1"/>
  <c r="P515" i="3"/>
  <c r="H520" i="1"/>
  <c r="G520" i="2" s="1"/>
  <c r="M520" i="2" s="1"/>
  <c r="H520" i="2"/>
  <c r="P519" i="3"/>
  <c r="P526" i="3"/>
  <c r="P527" i="3"/>
  <c r="P528" i="3"/>
  <c r="P529" i="3"/>
  <c r="H525" i="2"/>
  <c r="P520" i="3"/>
  <c r="H523" i="2"/>
  <c r="P518" i="3"/>
  <c r="H526" i="2"/>
  <c r="P521" i="3"/>
  <c r="H530" i="2"/>
  <c r="P525" i="3"/>
  <c r="P516" i="3"/>
  <c r="H521" i="2"/>
  <c r="P517" i="3"/>
  <c r="H522" i="2"/>
  <c r="P522" i="3"/>
  <c r="H527" i="2"/>
  <c r="P523" i="3"/>
  <c r="H528" i="2"/>
  <c r="P524" i="3"/>
  <c r="H529" i="2"/>
  <c r="E11" i="3"/>
  <c r="E10" i="3"/>
  <c r="A1" i="2"/>
  <c r="A1" i="1"/>
  <c r="A1" i="7"/>
  <c r="Q394" i="7"/>
  <c r="O394" i="7"/>
  <c r="N394" i="7"/>
  <c r="M394" i="7"/>
  <c r="L394" i="7"/>
  <c r="J394" i="7"/>
  <c r="I394" i="7"/>
  <c r="H394" i="7"/>
  <c r="G394" i="7"/>
  <c r="F394" i="7"/>
  <c r="E394" i="7"/>
  <c r="D394" i="7"/>
  <c r="R389" i="7"/>
  <c r="R1" i="1"/>
  <c r="O1" i="6" s="1"/>
  <c r="H606" i="1"/>
  <c r="G606" i="2" s="1"/>
  <c r="M606" i="2" s="1"/>
  <c r="H453" i="1"/>
  <c r="H483" i="1"/>
  <c r="H493" i="1"/>
  <c r="D406" i="7"/>
  <c r="D385" i="7"/>
  <c r="D376" i="7"/>
  <c r="D367" i="7"/>
  <c r="D333" i="7"/>
  <c r="B33" i="6"/>
  <c r="C300" i="7"/>
  <c r="C28" i="6"/>
  <c r="D299" i="7"/>
  <c r="D292" i="7"/>
  <c r="D284" i="7"/>
  <c r="D277" i="7"/>
  <c r="D260" i="7"/>
  <c r="D243" i="7"/>
  <c r="C217" i="7"/>
  <c r="D216" i="7"/>
  <c r="C27" i="6" s="1"/>
  <c r="C202" i="7"/>
  <c r="D178" i="7"/>
  <c r="B25" i="6" s="1"/>
  <c r="D166" i="7"/>
  <c r="D156" i="7"/>
  <c r="D141" i="7"/>
  <c r="D111" i="7"/>
  <c r="D102" i="7"/>
  <c r="B15" i="6"/>
  <c r="D73" i="7"/>
  <c r="D67" i="7"/>
  <c r="B38" i="7"/>
  <c r="A7" i="6" s="1"/>
  <c r="D36" i="7"/>
  <c r="A44" i="6"/>
  <c r="A43" i="6"/>
  <c r="A42" i="6"/>
  <c r="B39" i="6"/>
  <c r="B34" i="6"/>
  <c r="B29" i="6"/>
  <c r="G26" i="6"/>
  <c r="B21" i="6"/>
  <c r="B16" i="6"/>
  <c r="B11" i="6"/>
  <c r="B6" i="6"/>
  <c r="A4" i="6"/>
  <c r="R3" i="6"/>
  <c r="A3" i="6"/>
  <c r="AK16" i="3"/>
  <c r="AK19" i="3"/>
  <c r="AK20" i="3"/>
  <c r="AK21" i="3"/>
  <c r="AK22" i="3"/>
  <c r="AK27" i="3"/>
  <c r="AK29" i="3"/>
  <c r="AK30" i="3"/>
  <c r="AK31" i="3"/>
  <c r="AK32" i="3"/>
  <c r="AK43" i="3"/>
  <c r="AK45" i="3"/>
  <c r="AK46" i="3"/>
  <c r="AK47" i="3"/>
  <c r="AK54" i="3"/>
  <c r="AK56" i="3"/>
  <c r="AK57" i="3"/>
  <c r="AK58" i="3"/>
  <c r="AK69" i="3"/>
  <c r="AK71" i="3"/>
  <c r="AK72" i="3"/>
  <c r="AK73" i="3"/>
  <c r="AK79" i="3"/>
  <c r="AK81" i="3"/>
  <c r="AK82" i="3"/>
  <c r="AK83" i="3"/>
  <c r="AK89" i="3"/>
  <c r="AK92" i="3"/>
  <c r="AK93" i="3"/>
  <c r="AK94" i="3"/>
  <c r="AK95" i="3"/>
  <c r="AK101" i="3"/>
  <c r="AK103" i="3"/>
  <c r="AK104" i="3"/>
  <c r="AK105" i="3"/>
  <c r="AK114" i="3"/>
  <c r="AK116" i="3"/>
  <c r="AK117" i="3"/>
  <c r="AK118" i="3"/>
  <c r="AK124" i="3"/>
  <c r="AK127" i="3"/>
  <c r="AK128" i="3"/>
  <c r="AK129" i="3"/>
  <c r="AK138" i="3"/>
  <c r="AK140" i="3"/>
  <c r="AK141" i="3"/>
  <c r="AK142" i="3"/>
  <c r="AK153" i="3"/>
  <c r="AK156" i="3"/>
  <c r="AK157" i="3"/>
  <c r="AK158" i="3"/>
  <c r="AK159" i="3"/>
  <c r="AK168" i="3"/>
  <c r="AK170" i="3"/>
  <c r="AK171" i="3"/>
  <c r="AK172" i="3"/>
  <c r="AK173" i="3"/>
  <c r="AK183" i="3"/>
  <c r="AK185" i="3"/>
  <c r="AK186" i="3"/>
  <c r="AK187" i="3"/>
  <c r="AK195" i="3"/>
  <c r="AK197" i="3"/>
  <c r="AK198" i="3"/>
  <c r="AK199" i="3"/>
  <c r="AK208" i="3"/>
  <c r="AK210" i="3"/>
  <c r="AK211" i="3"/>
  <c r="AK212" i="3"/>
  <c r="AK221" i="3"/>
  <c r="AK223" i="3"/>
  <c r="AK224" i="3"/>
  <c r="AK225" i="3"/>
  <c r="AK234" i="3"/>
  <c r="AK236" i="3"/>
  <c r="AK237" i="3"/>
  <c r="AK238" i="3"/>
  <c r="AK247" i="3"/>
  <c r="AK249" i="3"/>
  <c r="AK250" i="3"/>
  <c r="AK251" i="3"/>
  <c r="AK260" i="3"/>
  <c r="AK262" i="3"/>
  <c r="AK263" i="3"/>
  <c r="AK264" i="3"/>
  <c r="AK272" i="3"/>
  <c r="AK274" i="3"/>
  <c r="AK275" i="3"/>
  <c r="AK276" i="3"/>
  <c r="AK282" i="3"/>
  <c r="AK284" i="3"/>
  <c r="AK285" i="3"/>
  <c r="AK286" i="3"/>
  <c r="AK292" i="3"/>
  <c r="AK295" i="3"/>
  <c r="AK296" i="3"/>
  <c r="AK297" i="3"/>
  <c r="AK298" i="3"/>
  <c r="AK311" i="3"/>
  <c r="AK313" i="3"/>
  <c r="AK314" i="3"/>
  <c r="AK315" i="3"/>
  <c r="AK322" i="3"/>
  <c r="AK324" i="3"/>
  <c r="AK325" i="3"/>
  <c r="AK326" i="3"/>
  <c r="AK337" i="3"/>
  <c r="AK339" i="3"/>
  <c r="AK340" i="3"/>
  <c r="AK341" i="3"/>
  <c r="AK351" i="3"/>
  <c r="AK353" i="3"/>
  <c r="AK354" i="3"/>
  <c r="AK355" i="3"/>
  <c r="AK379" i="3"/>
  <c r="AK381" i="3"/>
  <c r="AK382" i="3"/>
  <c r="AK383" i="3"/>
  <c r="AK391" i="3"/>
  <c r="AK393" i="3"/>
  <c r="AK394" i="3"/>
  <c r="AK395" i="3"/>
  <c r="AK403" i="3"/>
  <c r="AK405" i="3"/>
  <c r="AK406" i="3"/>
  <c r="AK407" i="3"/>
  <c r="AK415" i="3"/>
  <c r="AK417" i="3"/>
  <c r="AK418" i="3"/>
  <c r="AK419" i="3"/>
  <c r="AK427" i="3"/>
  <c r="AK430" i="3"/>
  <c r="AK431" i="3"/>
  <c r="AK432" i="3"/>
  <c r="AK441" i="3"/>
  <c r="AK444" i="3"/>
  <c r="AK445" i="3"/>
  <c r="AK446" i="3"/>
  <c r="AK447" i="3"/>
  <c r="AK473" i="3"/>
  <c r="AK475" i="3"/>
  <c r="AK476" i="3"/>
  <c r="AK477" i="3"/>
  <c r="AK483" i="3"/>
  <c r="AK485" i="3"/>
  <c r="AK486" i="3"/>
  <c r="AK487" i="3"/>
  <c r="AK493" i="3"/>
  <c r="AK495" i="3"/>
  <c r="AK496" i="3"/>
  <c r="AK497" i="3"/>
  <c r="AK508" i="3"/>
  <c r="AK511" i="3"/>
  <c r="AK512" i="3"/>
  <c r="AK513" i="3"/>
  <c r="AK514" i="3"/>
  <c r="AK530" i="3"/>
  <c r="AK532" i="3"/>
  <c r="AK533" i="3"/>
  <c r="AK534" i="3"/>
  <c r="AK542" i="3"/>
  <c r="AK544" i="3"/>
  <c r="AK545" i="3"/>
  <c r="AK546" i="3"/>
  <c r="AK553" i="3"/>
  <c r="AK555" i="3"/>
  <c r="AK556" i="3"/>
  <c r="AK557" i="3"/>
  <c r="AK565" i="3"/>
  <c r="AK568" i="3"/>
  <c r="AK569" i="3"/>
  <c r="AK570" i="3"/>
  <c r="AK571" i="3"/>
  <c r="AK593" i="3"/>
  <c r="AK596" i="3"/>
  <c r="AK597" i="3"/>
  <c r="AK598" i="3"/>
  <c r="AK599" i="3"/>
  <c r="AK620" i="3"/>
  <c r="H39" i="1"/>
  <c r="G39" i="2" s="1"/>
  <c r="G45" i="2"/>
  <c r="M45" i="2"/>
  <c r="K23" i="3"/>
  <c r="L23" i="3"/>
  <c r="M23" i="3"/>
  <c r="N23" i="3"/>
  <c r="O23" i="3"/>
  <c r="P23" i="3"/>
  <c r="Q23" i="3"/>
  <c r="S23" i="3"/>
  <c r="U23" i="3"/>
  <c r="K24" i="3"/>
  <c r="L24" i="3"/>
  <c r="M24" i="3"/>
  <c r="N24" i="3"/>
  <c r="O24" i="3"/>
  <c r="P24" i="3"/>
  <c r="Q24" i="3"/>
  <c r="S24" i="3"/>
  <c r="U24" i="3"/>
  <c r="K25" i="3"/>
  <c r="L25" i="3"/>
  <c r="M25" i="3"/>
  <c r="N25" i="3"/>
  <c r="O25" i="3"/>
  <c r="P25" i="3"/>
  <c r="Q25" i="3"/>
  <c r="S25" i="3"/>
  <c r="U25" i="3"/>
  <c r="K26" i="3"/>
  <c r="L26" i="3"/>
  <c r="M26" i="3"/>
  <c r="N26" i="3"/>
  <c r="O26" i="3"/>
  <c r="P26" i="3"/>
  <c r="Q26" i="3"/>
  <c r="S26" i="3"/>
  <c r="U26" i="3"/>
  <c r="K33" i="3"/>
  <c r="L33" i="3"/>
  <c r="M33" i="3"/>
  <c r="N33" i="3"/>
  <c r="O33" i="3"/>
  <c r="P33" i="3"/>
  <c r="Q33" i="3"/>
  <c r="S33" i="3"/>
  <c r="U33" i="3"/>
  <c r="K34" i="3"/>
  <c r="L34" i="3"/>
  <c r="M34" i="3"/>
  <c r="N34" i="3"/>
  <c r="O34" i="3"/>
  <c r="P34" i="3"/>
  <c r="Q34" i="3"/>
  <c r="S34" i="3"/>
  <c r="U34" i="3"/>
  <c r="K35" i="3"/>
  <c r="L35" i="3"/>
  <c r="M35" i="3"/>
  <c r="N35" i="3"/>
  <c r="O35" i="3"/>
  <c r="P35" i="3"/>
  <c r="Q35" i="3"/>
  <c r="S35" i="3"/>
  <c r="U35" i="3"/>
  <c r="K36" i="3"/>
  <c r="L36" i="3"/>
  <c r="M36" i="3"/>
  <c r="N36" i="3"/>
  <c r="O36" i="3"/>
  <c r="P36" i="3"/>
  <c r="Q36" i="3"/>
  <c r="S36" i="3"/>
  <c r="U36" i="3"/>
  <c r="K37" i="3"/>
  <c r="L37" i="3"/>
  <c r="M37" i="3"/>
  <c r="N37" i="3"/>
  <c r="O37" i="3"/>
  <c r="P37" i="3"/>
  <c r="Q37" i="3"/>
  <c r="S37" i="3"/>
  <c r="U37" i="3"/>
  <c r="K38" i="3"/>
  <c r="L38" i="3"/>
  <c r="M38" i="3"/>
  <c r="N38" i="3"/>
  <c r="O38" i="3"/>
  <c r="P38" i="3"/>
  <c r="Q38" i="3"/>
  <c r="S38" i="3"/>
  <c r="U38" i="3"/>
  <c r="K39" i="3"/>
  <c r="L39" i="3"/>
  <c r="M39" i="3"/>
  <c r="N39" i="3"/>
  <c r="O39" i="3"/>
  <c r="P39" i="3"/>
  <c r="Q39" i="3"/>
  <c r="S39" i="3"/>
  <c r="U39" i="3"/>
  <c r="K40" i="3"/>
  <c r="L40" i="3"/>
  <c r="M40" i="3"/>
  <c r="N40" i="3"/>
  <c r="O40" i="3"/>
  <c r="P40" i="3"/>
  <c r="Q40" i="3"/>
  <c r="S40" i="3"/>
  <c r="U40" i="3"/>
  <c r="K41" i="3"/>
  <c r="L41" i="3"/>
  <c r="M41" i="3"/>
  <c r="N41" i="3"/>
  <c r="O41" i="3"/>
  <c r="P41" i="3"/>
  <c r="Q41" i="3"/>
  <c r="S41" i="3"/>
  <c r="U41" i="3"/>
  <c r="K42" i="3"/>
  <c r="L42" i="3"/>
  <c r="M42" i="3"/>
  <c r="N42" i="3"/>
  <c r="O42" i="3"/>
  <c r="P42" i="3"/>
  <c r="Q42" i="3"/>
  <c r="S42" i="3"/>
  <c r="U42" i="3"/>
  <c r="K48" i="3"/>
  <c r="L48" i="3"/>
  <c r="M48" i="3"/>
  <c r="N48" i="3"/>
  <c r="O48" i="3"/>
  <c r="P48" i="3"/>
  <c r="Q48" i="3"/>
  <c r="S48" i="3"/>
  <c r="U48" i="3"/>
  <c r="K49" i="3"/>
  <c r="L49" i="3"/>
  <c r="M49" i="3"/>
  <c r="N49" i="3"/>
  <c r="O49" i="3"/>
  <c r="P49" i="3"/>
  <c r="Q49" i="3"/>
  <c r="S49" i="3"/>
  <c r="U49" i="3"/>
  <c r="K50" i="3"/>
  <c r="L50" i="3"/>
  <c r="M50" i="3"/>
  <c r="N50" i="3"/>
  <c r="O50" i="3"/>
  <c r="P50" i="3"/>
  <c r="Q50" i="3"/>
  <c r="S50" i="3"/>
  <c r="U50" i="3"/>
  <c r="K51" i="3"/>
  <c r="L51" i="3"/>
  <c r="M51" i="3"/>
  <c r="N51" i="3"/>
  <c r="O51" i="3"/>
  <c r="P51" i="3"/>
  <c r="Q51" i="3"/>
  <c r="S51" i="3"/>
  <c r="U51" i="3"/>
  <c r="K52" i="3"/>
  <c r="L52" i="3"/>
  <c r="M52" i="3"/>
  <c r="N52" i="3"/>
  <c r="O52" i="3"/>
  <c r="P52" i="3"/>
  <c r="Q52" i="3"/>
  <c r="S52" i="3"/>
  <c r="U52" i="3"/>
  <c r="K53" i="3"/>
  <c r="L53" i="3"/>
  <c r="M53" i="3"/>
  <c r="N53" i="3"/>
  <c r="O53" i="3"/>
  <c r="P53" i="3"/>
  <c r="Q53" i="3"/>
  <c r="S53" i="3"/>
  <c r="U53" i="3"/>
  <c r="K59" i="3"/>
  <c r="L59" i="3"/>
  <c r="M59" i="3"/>
  <c r="N59" i="3"/>
  <c r="O59" i="3"/>
  <c r="P59" i="3"/>
  <c r="Q59" i="3"/>
  <c r="S59" i="3"/>
  <c r="U59" i="3"/>
  <c r="K60" i="3"/>
  <c r="L60" i="3"/>
  <c r="M60" i="3"/>
  <c r="N60" i="3"/>
  <c r="O60" i="3"/>
  <c r="P60" i="3"/>
  <c r="Q60" i="3"/>
  <c r="S60" i="3"/>
  <c r="U60" i="3"/>
  <c r="K61" i="3"/>
  <c r="L61" i="3"/>
  <c r="M61" i="3"/>
  <c r="N61" i="3"/>
  <c r="O61" i="3"/>
  <c r="P61" i="3"/>
  <c r="Q61" i="3"/>
  <c r="S61" i="3"/>
  <c r="U61" i="3"/>
  <c r="K62" i="3"/>
  <c r="X62" i="3" s="1"/>
  <c r="L62" i="3"/>
  <c r="M62" i="3"/>
  <c r="N62" i="3"/>
  <c r="O62" i="3"/>
  <c r="P62" i="3"/>
  <c r="Q62" i="3"/>
  <c r="S62" i="3"/>
  <c r="U62" i="3"/>
  <c r="K63" i="3"/>
  <c r="L63" i="3"/>
  <c r="M63" i="3"/>
  <c r="N63" i="3"/>
  <c r="O63" i="3"/>
  <c r="P63" i="3"/>
  <c r="Q63" i="3"/>
  <c r="S63" i="3"/>
  <c r="U63" i="3"/>
  <c r="K64" i="3"/>
  <c r="L64" i="3"/>
  <c r="M64" i="3"/>
  <c r="N64" i="3"/>
  <c r="O64" i="3"/>
  <c r="P64" i="3"/>
  <c r="Q64" i="3"/>
  <c r="S64" i="3"/>
  <c r="U64" i="3"/>
  <c r="K65" i="3"/>
  <c r="L65" i="3"/>
  <c r="M65" i="3"/>
  <c r="N65" i="3"/>
  <c r="O65" i="3"/>
  <c r="P65" i="3"/>
  <c r="Q65" i="3"/>
  <c r="S65" i="3"/>
  <c r="U65" i="3"/>
  <c r="K66" i="3"/>
  <c r="L66" i="3"/>
  <c r="M66" i="3"/>
  <c r="N66" i="3"/>
  <c r="O66" i="3"/>
  <c r="P66" i="3"/>
  <c r="Q66" i="3"/>
  <c r="S66" i="3"/>
  <c r="U66" i="3"/>
  <c r="K67" i="3"/>
  <c r="L67" i="3"/>
  <c r="M67" i="3"/>
  <c r="N67" i="3"/>
  <c r="O67" i="3"/>
  <c r="P67" i="3"/>
  <c r="Q67" i="3"/>
  <c r="S67" i="3"/>
  <c r="U67" i="3"/>
  <c r="K68" i="3"/>
  <c r="L68" i="3"/>
  <c r="M68" i="3"/>
  <c r="N68" i="3"/>
  <c r="O68" i="3"/>
  <c r="P68" i="3"/>
  <c r="Q68" i="3"/>
  <c r="S68" i="3"/>
  <c r="U68" i="3"/>
  <c r="K74" i="3"/>
  <c r="L74" i="3"/>
  <c r="M74" i="3"/>
  <c r="N74" i="3"/>
  <c r="O74" i="3"/>
  <c r="P74" i="3"/>
  <c r="Q74" i="3"/>
  <c r="S74" i="3"/>
  <c r="U74" i="3"/>
  <c r="K75" i="3"/>
  <c r="L75" i="3"/>
  <c r="M75" i="3"/>
  <c r="N75" i="3"/>
  <c r="O75" i="3"/>
  <c r="P75" i="3"/>
  <c r="Q75" i="3"/>
  <c r="S75" i="3"/>
  <c r="U75" i="3"/>
  <c r="K76" i="3"/>
  <c r="L76" i="3"/>
  <c r="M76" i="3"/>
  <c r="N76" i="3"/>
  <c r="O76" i="3"/>
  <c r="P76" i="3"/>
  <c r="Q76" i="3"/>
  <c r="S76" i="3"/>
  <c r="U76" i="3"/>
  <c r="K77" i="3"/>
  <c r="L77" i="3"/>
  <c r="M77" i="3"/>
  <c r="N77" i="3"/>
  <c r="O77" i="3"/>
  <c r="P77" i="3"/>
  <c r="Q77" i="3"/>
  <c r="S77" i="3"/>
  <c r="U77" i="3"/>
  <c r="K78" i="3"/>
  <c r="L78" i="3"/>
  <c r="M78" i="3"/>
  <c r="N78" i="3"/>
  <c r="O78" i="3"/>
  <c r="P78" i="3"/>
  <c r="Q78" i="3"/>
  <c r="S78" i="3"/>
  <c r="U78" i="3"/>
  <c r="K84" i="3"/>
  <c r="L84" i="3"/>
  <c r="M84" i="3"/>
  <c r="N84" i="3"/>
  <c r="O84" i="3"/>
  <c r="P84" i="3"/>
  <c r="Q84" i="3"/>
  <c r="S84" i="3"/>
  <c r="U84" i="3"/>
  <c r="K85" i="3"/>
  <c r="L85" i="3"/>
  <c r="M85" i="3"/>
  <c r="N85" i="3"/>
  <c r="O85" i="3"/>
  <c r="P85" i="3"/>
  <c r="Q85" i="3"/>
  <c r="S85" i="3"/>
  <c r="U85" i="3"/>
  <c r="K86" i="3"/>
  <c r="L86" i="3"/>
  <c r="M86" i="3"/>
  <c r="N86" i="3"/>
  <c r="O86" i="3"/>
  <c r="P86" i="3"/>
  <c r="Q86" i="3"/>
  <c r="S86" i="3"/>
  <c r="U86" i="3"/>
  <c r="K87" i="3"/>
  <c r="L87" i="3"/>
  <c r="M87" i="3"/>
  <c r="N87" i="3"/>
  <c r="O87" i="3"/>
  <c r="P87" i="3"/>
  <c r="Q87" i="3"/>
  <c r="S87" i="3"/>
  <c r="U87" i="3"/>
  <c r="K88" i="3"/>
  <c r="L88" i="3"/>
  <c r="M88" i="3"/>
  <c r="N88" i="3"/>
  <c r="O88" i="3"/>
  <c r="P88" i="3"/>
  <c r="Q88" i="3"/>
  <c r="S88" i="3"/>
  <c r="U88" i="3"/>
  <c r="K96" i="3"/>
  <c r="L96" i="3"/>
  <c r="M96" i="3"/>
  <c r="N96" i="3"/>
  <c r="O96" i="3"/>
  <c r="P96" i="3"/>
  <c r="Q96" i="3"/>
  <c r="S96" i="3"/>
  <c r="U96" i="3"/>
  <c r="K97" i="3"/>
  <c r="L97" i="3"/>
  <c r="M97" i="3"/>
  <c r="N97" i="3"/>
  <c r="O97" i="3"/>
  <c r="P97" i="3"/>
  <c r="Q97" i="3"/>
  <c r="S97" i="3"/>
  <c r="U97" i="3"/>
  <c r="K98" i="3"/>
  <c r="L98" i="3"/>
  <c r="M98" i="3"/>
  <c r="N98" i="3"/>
  <c r="O98" i="3"/>
  <c r="P98" i="3"/>
  <c r="Q98" i="3"/>
  <c r="S98" i="3"/>
  <c r="U98" i="3"/>
  <c r="K99" i="3"/>
  <c r="L99" i="3"/>
  <c r="M99" i="3"/>
  <c r="N99" i="3"/>
  <c r="O99" i="3"/>
  <c r="P99" i="3"/>
  <c r="Q99" i="3"/>
  <c r="S99" i="3"/>
  <c r="U99" i="3"/>
  <c r="K100" i="3"/>
  <c r="L100" i="3"/>
  <c r="M100" i="3"/>
  <c r="N100" i="3"/>
  <c r="O100" i="3"/>
  <c r="P100" i="3"/>
  <c r="Q100" i="3"/>
  <c r="S100" i="3"/>
  <c r="U100" i="3"/>
  <c r="K106" i="3"/>
  <c r="L106" i="3"/>
  <c r="M106" i="3"/>
  <c r="N106" i="3"/>
  <c r="O106" i="3"/>
  <c r="P106" i="3"/>
  <c r="Q106" i="3"/>
  <c r="S106" i="3"/>
  <c r="U106" i="3"/>
  <c r="K107" i="3"/>
  <c r="L107" i="3"/>
  <c r="M107" i="3"/>
  <c r="N107" i="3"/>
  <c r="O107" i="3"/>
  <c r="P107" i="3"/>
  <c r="Q107" i="3"/>
  <c r="S107" i="3"/>
  <c r="U107" i="3"/>
  <c r="K108" i="3"/>
  <c r="L108" i="3"/>
  <c r="M108" i="3"/>
  <c r="N108" i="3"/>
  <c r="O108" i="3"/>
  <c r="P108" i="3"/>
  <c r="Q108" i="3"/>
  <c r="S108" i="3"/>
  <c r="U108" i="3"/>
  <c r="K109" i="3"/>
  <c r="L109" i="3"/>
  <c r="M109" i="3"/>
  <c r="N109" i="3"/>
  <c r="O109" i="3"/>
  <c r="P109" i="3"/>
  <c r="Q109" i="3"/>
  <c r="S109" i="3"/>
  <c r="U109" i="3"/>
  <c r="K110" i="3"/>
  <c r="L110" i="3"/>
  <c r="M110" i="3"/>
  <c r="N110" i="3"/>
  <c r="O110" i="3"/>
  <c r="P110" i="3"/>
  <c r="Q110" i="3"/>
  <c r="S110" i="3"/>
  <c r="U110" i="3"/>
  <c r="K111" i="3"/>
  <c r="L111" i="3"/>
  <c r="M111" i="3"/>
  <c r="N111" i="3"/>
  <c r="O111" i="3"/>
  <c r="P111" i="3"/>
  <c r="Q111" i="3"/>
  <c r="S111" i="3"/>
  <c r="U111" i="3"/>
  <c r="K112" i="3"/>
  <c r="L112" i="3"/>
  <c r="M112" i="3"/>
  <c r="N112" i="3"/>
  <c r="O112" i="3"/>
  <c r="P112" i="3"/>
  <c r="Q112" i="3"/>
  <c r="S112" i="3"/>
  <c r="U112" i="3"/>
  <c r="K113" i="3"/>
  <c r="L113" i="3"/>
  <c r="M113" i="3"/>
  <c r="N113" i="3"/>
  <c r="O113" i="3"/>
  <c r="P113" i="3"/>
  <c r="Q113" i="3"/>
  <c r="S113" i="3"/>
  <c r="U113" i="3"/>
  <c r="K119" i="3"/>
  <c r="L119" i="3"/>
  <c r="M119" i="3"/>
  <c r="N119" i="3"/>
  <c r="O119" i="3"/>
  <c r="P119" i="3"/>
  <c r="Q119" i="3"/>
  <c r="S119" i="3"/>
  <c r="U119" i="3"/>
  <c r="K120" i="3"/>
  <c r="L120" i="3"/>
  <c r="M120" i="3"/>
  <c r="N120" i="3"/>
  <c r="O120" i="3"/>
  <c r="P120" i="3"/>
  <c r="Q120" i="3"/>
  <c r="S120" i="3"/>
  <c r="U120" i="3"/>
  <c r="K121" i="3"/>
  <c r="L121" i="3"/>
  <c r="M121" i="3"/>
  <c r="N121" i="3"/>
  <c r="O121" i="3"/>
  <c r="P121" i="3"/>
  <c r="Q121" i="3"/>
  <c r="S121" i="3"/>
  <c r="U121" i="3"/>
  <c r="K122" i="3"/>
  <c r="L122" i="3"/>
  <c r="M122" i="3"/>
  <c r="N122" i="3"/>
  <c r="O122" i="3"/>
  <c r="P122" i="3"/>
  <c r="Q122" i="3"/>
  <c r="S122" i="3"/>
  <c r="U122" i="3"/>
  <c r="K123" i="3"/>
  <c r="L123" i="3"/>
  <c r="M123" i="3"/>
  <c r="N123" i="3"/>
  <c r="O123" i="3"/>
  <c r="P123" i="3"/>
  <c r="Q123" i="3"/>
  <c r="S123" i="3"/>
  <c r="U123" i="3"/>
  <c r="K130" i="3"/>
  <c r="L130" i="3"/>
  <c r="M130" i="3"/>
  <c r="N130" i="3"/>
  <c r="O130" i="3"/>
  <c r="P130" i="3"/>
  <c r="Q130" i="3"/>
  <c r="S130" i="3"/>
  <c r="U130" i="3"/>
  <c r="K131" i="3"/>
  <c r="L131" i="3"/>
  <c r="M131" i="3"/>
  <c r="N131" i="3"/>
  <c r="O131" i="3"/>
  <c r="P131" i="3"/>
  <c r="Q131" i="3"/>
  <c r="S131" i="3"/>
  <c r="U131" i="3"/>
  <c r="K132" i="3"/>
  <c r="L132" i="3"/>
  <c r="M132" i="3"/>
  <c r="N132" i="3"/>
  <c r="O132" i="3"/>
  <c r="P132" i="3"/>
  <c r="Q132" i="3"/>
  <c r="S132" i="3"/>
  <c r="U132" i="3"/>
  <c r="K133" i="3"/>
  <c r="L133" i="3"/>
  <c r="M133" i="3"/>
  <c r="N133" i="3"/>
  <c r="O133" i="3"/>
  <c r="P133" i="3"/>
  <c r="Q133" i="3"/>
  <c r="S133" i="3"/>
  <c r="U133" i="3"/>
  <c r="K134" i="3"/>
  <c r="L134" i="3"/>
  <c r="M134" i="3"/>
  <c r="N134" i="3"/>
  <c r="O134" i="3"/>
  <c r="P134" i="3"/>
  <c r="Q134" i="3"/>
  <c r="S134" i="3"/>
  <c r="U134" i="3"/>
  <c r="K135" i="3"/>
  <c r="L135" i="3"/>
  <c r="M135" i="3"/>
  <c r="N135" i="3"/>
  <c r="O135" i="3"/>
  <c r="P135" i="3"/>
  <c r="Q135" i="3"/>
  <c r="S135" i="3"/>
  <c r="U135" i="3"/>
  <c r="AH135" i="3" s="1"/>
  <c r="K136" i="3"/>
  <c r="L136" i="3"/>
  <c r="M136" i="3"/>
  <c r="N136" i="3"/>
  <c r="O136" i="3"/>
  <c r="P136" i="3"/>
  <c r="Q136" i="3"/>
  <c r="S136" i="3"/>
  <c r="U136" i="3"/>
  <c r="K137" i="3"/>
  <c r="L137" i="3"/>
  <c r="M137" i="3"/>
  <c r="N137" i="3"/>
  <c r="O137" i="3"/>
  <c r="P137" i="3"/>
  <c r="Q137" i="3"/>
  <c r="S137" i="3"/>
  <c r="U137" i="3"/>
  <c r="K143" i="3"/>
  <c r="L143" i="3"/>
  <c r="M143" i="3"/>
  <c r="N143" i="3"/>
  <c r="O143" i="3"/>
  <c r="P143" i="3"/>
  <c r="Q143" i="3"/>
  <c r="S143" i="3"/>
  <c r="U143" i="3"/>
  <c r="K144" i="3"/>
  <c r="L144" i="3"/>
  <c r="M144" i="3"/>
  <c r="N144" i="3"/>
  <c r="O144" i="3"/>
  <c r="P144" i="3"/>
  <c r="Q144" i="3"/>
  <c r="S144" i="3"/>
  <c r="U144" i="3"/>
  <c r="K145" i="3"/>
  <c r="L145" i="3"/>
  <c r="M145" i="3"/>
  <c r="N145" i="3"/>
  <c r="O145" i="3"/>
  <c r="P145" i="3"/>
  <c r="Q145" i="3"/>
  <c r="S145" i="3"/>
  <c r="U145" i="3"/>
  <c r="K146" i="3"/>
  <c r="L146" i="3"/>
  <c r="M146" i="3"/>
  <c r="N146" i="3"/>
  <c r="O146" i="3"/>
  <c r="P146" i="3"/>
  <c r="Q146" i="3"/>
  <c r="S146" i="3"/>
  <c r="U146" i="3"/>
  <c r="K147" i="3"/>
  <c r="L147" i="3"/>
  <c r="M147" i="3"/>
  <c r="N147" i="3"/>
  <c r="O147" i="3"/>
  <c r="P147" i="3"/>
  <c r="Q147" i="3"/>
  <c r="S147" i="3"/>
  <c r="U147" i="3"/>
  <c r="K148" i="3"/>
  <c r="L148" i="3"/>
  <c r="M148" i="3"/>
  <c r="N148" i="3"/>
  <c r="O148" i="3"/>
  <c r="P148" i="3"/>
  <c r="Q148" i="3"/>
  <c r="S148" i="3"/>
  <c r="U148" i="3"/>
  <c r="K149" i="3"/>
  <c r="L149" i="3"/>
  <c r="M149" i="3"/>
  <c r="N149" i="3"/>
  <c r="O149" i="3"/>
  <c r="P149" i="3"/>
  <c r="Q149" i="3"/>
  <c r="S149" i="3"/>
  <c r="U149" i="3"/>
  <c r="K150" i="3"/>
  <c r="L150" i="3"/>
  <c r="M150" i="3"/>
  <c r="N150" i="3"/>
  <c r="O150" i="3"/>
  <c r="P150" i="3"/>
  <c r="Q150" i="3"/>
  <c r="S150" i="3"/>
  <c r="U150" i="3"/>
  <c r="K151" i="3"/>
  <c r="L151" i="3"/>
  <c r="M151" i="3"/>
  <c r="N151" i="3"/>
  <c r="O151" i="3"/>
  <c r="P151" i="3"/>
  <c r="Q151" i="3"/>
  <c r="S151" i="3"/>
  <c r="U151" i="3"/>
  <c r="K152" i="3"/>
  <c r="L152" i="3"/>
  <c r="M152" i="3"/>
  <c r="N152" i="3"/>
  <c r="O152" i="3"/>
  <c r="P152" i="3"/>
  <c r="Q152" i="3"/>
  <c r="S152" i="3"/>
  <c r="U152" i="3"/>
  <c r="K160" i="3"/>
  <c r="L160" i="3"/>
  <c r="M160" i="3"/>
  <c r="N160" i="3"/>
  <c r="O160" i="3"/>
  <c r="P160" i="3"/>
  <c r="Q160" i="3"/>
  <c r="S160" i="3"/>
  <c r="U160" i="3"/>
  <c r="K161" i="3"/>
  <c r="L161" i="3"/>
  <c r="M161" i="3"/>
  <c r="N161" i="3"/>
  <c r="O161" i="3"/>
  <c r="P161" i="3"/>
  <c r="Q161" i="3"/>
  <c r="S161" i="3"/>
  <c r="U161" i="3"/>
  <c r="K162" i="3"/>
  <c r="L162" i="3"/>
  <c r="M162" i="3"/>
  <c r="N162" i="3"/>
  <c r="O162" i="3"/>
  <c r="P162" i="3"/>
  <c r="Q162" i="3"/>
  <c r="S162" i="3"/>
  <c r="U162" i="3"/>
  <c r="K163" i="3"/>
  <c r="L163" i="3"/>
  <c r="M163" i="3"/>
  <c r="N163" i="3"/>
  <c r="O163" i="3"/>
  <c r="P163" i="3"/>
  <c r="Q163" i="3"/>
  <c r="S163" i="3"/>
  <c r="U163" i="3"/>
  <c r="K164" i="3"/>
  <c r="L164" i="3"/>
  <c r="M164" i="3"/>
  <c r="N164" i="3"/>
  <c r="O164" i="3"/>
  <c r="P164" i="3"/>
  <c r="Q164" i="3"/>
  <c r="S164" i="3"/>
  <c r="U164" i="3"/>
  <c r="K165" i="3"/>
  <c r="L165" i="3"/>
  <c r="M165" i="3"/>
  <c r="N165" i="3"/>
  <c r="O165" i="3"/>
  <c r="P165" i="3"/>
  <c r="Q165" i="3"/>
  <c r="S165" i="3"/>
  <c r="U165" i="3"/>
  <c r="K166" i="3"/>
  <c r="L166" i="3"/>
  <c r="M166" i="3"/>
  <c r="N166" i="3"/>
  <c r="O166" i="3"/>
  <c r="P166" i="3"/>
  <c r="Q166" i="3"/>
  <c r="S166" i="3"/>
  <c r="U166" i="3"/>
  <c r="K167" i="3"/>
  <c r="L167" i="3"/>
  <c r="M167" i="3"/>
  <c r="N167" i="3"/>
  <c r="O167" i="3"/>
  <c r="P167" i="3"/>
  <c r="Q167" i="3"/>
  <c r="S167" i="3"/>
  <c r="U167" i="3"/>
  <c r="K174" i="3"/>
  <c r="L174" i="3"/>
  <c r="M174" i="3"/>
  <c r="N174" i="3"/>
  <c r="O174" i="3"/>
  <c r="P174" i="3"/>
  <c r="Q174" i="3"/>
  <c r="S174" i="3"/>
  <c r="U174" i="3"/>
  <c r="K175" i="3"/>
  <c r="L175" i="3"/>
  <c r="M175" i="3"/>
  <c r="N175" i="3"/>
  <c r="O175" i="3"/>
  <c r="P175" i="3"/>
  <c r="Q175" i="3"/>
  <c r="S175" i="3"/>
  <c r="U175" i="3"/>
  <c r="K176" i="3"/>
  <c r="L176" i="3"/>
  <c r="M176" i="3"/>
  <c r="N176" i="3"/>
  <c r="O176" i="3"/>
  <c r="P176" i="3"/>
  <c r="Q176" i="3"/>
  <c r="S176" i="3"/>
  <c r="U176" i="3"/>
  <c r="K177" i="3"/>
  <c r="L177" i="3"/>
  <c r="M177" i="3"/>
  <c r="N177" i="3"/>
  <c r="O177" i="3"/>
  <c r="P177" i="3"/>
  <c r="Q177" i="3"/>
  <c r="S177" i="3"/>
  <c r="U177" i="3"/>
  <c r="K178" i="3"/>
  <c r="L178" i="3"/>
  <c r="M178" i="3"/>
  <c r="N178" i="3"/>
  <c r="O178" i="3"/>
  <c r="P178" i="3"/>
  <c r="Q178" i="3"/>
  <c r="S178" i="3"/>
  <c r="U178" i="3"/>
  <c r="K179" i="3"/>
  <c r="L179" i="3"/>
  <c r="M179" i="3"/>
  <c r="N179" i="3"/>
  <c r="O179" i="3"/>
  <c r="P179" i="3"/>
  <c r="Q179" i="3"/>
  <c r="S179" i="3"/>
  <c r="U179" i="3"/>
  <c r="K180" i="3"/>
  <c r="L180" i="3"/>
  <c r="M180" i="3"/>
  <c r="N180" i="3"/>
  <c r="O180" i="3"/>
  <c r="P180" i="3"/>
  <c r="Q180" i="3"/>
  <c r="S180" i="3"/>
  <c r="U180" i="3"/>
  <c r="K181" i="3"/>
  <c r="L181" i="3"/>
  <c r="M181" i="3"/>
  <c r="N181" i="3"/>
  <c r="O181" i="3"/>
  <c r="P181" i="3"/>
  <c r="Q181" i="3"/>
  <c r="S181" i="3"/>
  <c r="U181" i="3"/>
  <c r="K182" i="3"/>
  <c r="L182" i="3"/>
  <c r="M182" i="3"/>
  <c r="N182" i="3"/>
  <c r="O182" i="3"/>
  <c r="P182" i="3"/>
  <c r="Q182" i="3"/>
  <c r="S182" i="3"/>
  <c r="U182" i="3"/>
  <c r="K188" i="3"/>
  <c r="L188" i="3"/>
  <c r="M188" i="3"/>
  <c r="N188" i="3"/>
  <c r="O188" i="3"/>
  <c r="P188" i="3"/>
  <c r="Q188" i="3"/>
  <c r="S188" i="3"/>
  <c r="U188" i="3"/>
  <c r="K189" i="3"/>
  <c r="L189" i="3"/>
  <c r="M189" i="3"/>
  <c r="N189" i="3"/>
  <c r="O189" i="3"/>
  <c r="P189" i="3"/>
  <c r="Q189" i="3"/>
  <c r="S189" i="3"/>
  <c r="U189" i="3"/>
  <c r="K190" i="3"/>
  <c r="L190" i="3"/>
  <c r="M190" i="3"/>
  <c r="N190" i="3"/>
  <c r="O190" i="3"/>
  <c r="P190" i="3"/>
  <c r="Q190" i="3"/>
  <c r="S190" i="3"/>
  <c r="U190" i="3"/>
  <c r="K191" i="3"/>
  <c r="L191" i="3"/>
  <c r="M191" i="3"/>
  <c r="N191" i="3"/>
  <c r="O191" i="3"/>
  <c r="P191" i="3"/>
  <c r="Q191" i="3"/>
  <c r="S191" i="3"/>
  <c r="U191" i="3"/>
  <c r="K192" i="3"/>
  <c r="L192" i="3"/>
  <c r="M192" i="3"/>
  <c r="N192" i="3"/>
  <c r="O192" i="3"/>
  <c r="P192" i="3"/>
  <c r="Q192" i="3"/>
  <c r="S192" i="3"/>
  <c r="U192" i="3"/>
  <c r="K193" i="3"/>
  <c r="L193" i="3"/>
  <c r="M193" i="3"/>
  <c r="N193" i="3"/>
  <c r="O193" i="3"/>
  <c r="P193" i="3"/>
  <c r="Q193" i="3"/>
  <c r="S193" i="3"/>
  <c r="U193" i="3"/>
  <c r="K194" i="3"/>
  <c r="L194" i="3"/>
  <c r="M194" i="3"/>
  <c r="N194" i="3"/>
  <c r="O194" i="3"/>
  <c r="P194" i="3"/>
  <c r="Q194" i="3"/>
  <c r="S194" i="3"/>
  <c r="U194" i="3"/>
  <c r="K200" i="3"/>
  <c r="L200" i="3"/>
  <c r="M200" i="3"/>
  <c r="N200" i="3"/>
  <c r="O200" i="3"/>
  <c r="P200" i="3"/>
  <c r="Q200" i="3"/>
  <c r="S200" i="3"/>
  <c r="U200" i="3"/>
  <c r="K201" i="3"/>
  <c r="L201" i="3"/>
  <c r="M201" i="3"/>
  <c r="N201" i="3"/>
  <c r="O201" i="3"/>
  <c r="P201" i="3"/>
  <c r="Q201" i="3"/>
  <c r="S201" i="3"/>
  <c r="U201" i="3"/>
  <c r="K202" i="3"/>
  <c r="L202" i="3"/>
  <c r="M202" i="3"/>
  <c r="N202" i="3"/>
  <c r="O202" i="3"/>
  <c r="P202" i="3"/>
  <c r="Q202" i="3"/>
  <c r="S202" i="3"/>
  <c r="U202" i="3"/>
  <c r="K203" i="3"/>
  <c r="L203" i="3"/>
  <c r="M203" i="3"/>
  <c r="N203" i="3"/>
  <c r="O203" i="3"/>
  <c r="P203" i="3"/>
  <c r="Q203" i="3"/>
  <c r="S203" i="3"/>
  <c r="U203" i="3"/>
  <c r="K204" i="3"/>
  <c r="L204" i="3"/>
  <c r="M204" i="3"/>
  <c r="N204" i="3"/>
  <c r="O204" i="3"/>
  <c r="P204" i="3"/>
  <c r="Q204" i="3"/>
  <c r="S204" i="3"/>
  <c r="U204" i="3"/>
  <c r="K205" i="3"/>
  <c r="L205" i="3"/>
  <c r="M205" i="3"/>
  <c r="N205" i="3"/>
  <c r="O205" i="3"/>
  <c r="P205" i="3"/>
  <c r="Q205" i="3"/>
  <c r="S205" i="3"/>
  <c r="U205" i="3"/>
  <c r="K206" i="3"/>
  <c r="L206" i="3"/>
  <c r="M206" i="3"/>
  <c r="N206" i="3"/>
  <c r="O206" i="3"/>
  <c r="P206" i="3"/>
  <c r="Q206" i="3"/>
  <c r="S206" i="3"/>
  <c r="U206" i="3"/>
  <c r="K207" i="3"/>
  <c r="L207" i="3"/>
  <c r="M207" i="3"/>
  <c r="N207" i="3"/>
  <c r="O207" i="3"/>
  <c r="P207" i="3"/>
  <c r="Q207" i="3"/>
  <c r="S207" i="3"/>
  <c r="T207" i="3"/>
  <c r="U207" i="3"/>
  <c r="K213" i="3"/>
  <c r="L213" i="3"/>
  <c r="M213" i="3"/>
  <c r="N213" i="3"/>
  <c r="O213" i="3"/>
  <c r="P213" i="3"/>
  <c r="Q213" i="3"/>
  <c r="S213" i="3"/>
  <c r="U213" i="3"/>
  <c r="K214" i="3"/>
  <c r="L214" i="3"/>
  <c r="M214" i="3"/>
  <c r="N214" i="3"/>
  <c r="O214" i="3"/>
  <c r="P214" i="3"/>
  <c r="Q214" i="3"/>
  <c r="S214" i="3"/>
  <c r="U214" i="3"/>
  <c r="K215" i="3"/>
  <c r="L215" i="3"/>
  <c r="M215" i="3"/>
  <c r="N215" i="3"/>
  <c r="O215" i="3"/>
  <c r="P215" i="3"/>
  <c r="Q215" i="3"/>
  <c r="S215" i="3"/>
  <c r="U215" i="3"/>
  <c r="K216" i="3"/>
  <c r="L216" i="3"/>
  <c r="M216" i="3"/>
  <c r="N216" i="3"/>
  <c r="O216" i="3"/>
  <c r="P216" i="3"/>
  <c r="Q216" i="3"/>
  <c r="S216" i="3"/>
  <c r="U216" i="3"/>
  <c r="K217" i="3"/>
  <c r="L217" i="3"/>
  <c r="M217" i="3"/>
  <c r="N217" i="3"/>
  <c r="O217" i="3"/>
  <c r="P217" i="3"/>
  <c r="Q217" i="3"/>
  <c r="S217" i="3"/>
  <c r="U217" i="3"/>
  <c r="K218" i="3"/>
  <c r="L218" i="3"/>
  <c r="M218" i="3"/>
  <c r="N218" i="3"/>
  <c r="O218" i="3"/>
  <c r="P218" i="3"/>
  <c r="Q218" i="3"/>
  <c r="S218" i="3"/>
  <c r="U218" i="3"/>
  <c r="K219" i="3"/>
  <c r="L219" i="3"/>
  <c r="M219" i="3"/>
  <c r="N219" i="3"/>
  <c r="O219" i="3"/>
  <c r="P219" i="3"/>
  <c r="Q219" i="3"/>
  <c r="S219" i="3"/>
  <c r="U219" i="3"/>
  <c r="K220" i="3"/>
  <c r="L220" i="3"/>
  <c r="M220" i="3"/>
  <c r="N220" i="3"/>
  <c r="O220" i="3"/>
  <c r="P220" i="3"/>
  <c r="Q220" i="3"/>
  <c r="S220" i="3"/>
  <c r="U220" i="3"/>
  <c r="K226" i="3"/>
  <c r="L226" i="3"/>
  <c r="M226" i="3"/>
  <c r="N226" i="3"/>
  <c r="O226" i="3"/>
  <c r="P226" i="3"/>
  <c r="Q226" i="3"/>
  <c r="S226" i="3"/>
  <c r="U226" i="3"/>
  <c r="K227" i="3"/>
  <c r="L227" i="3"/>
  <c r="M227" i="3"/>
  <c r="N227" i="3"/>
  <c r="O227" i="3"/>
  <c r="P227" i="3"/>
  <c r="Q227" i="3"/>
  <c r="S227" i="3"/>
  <c r="U227" i="3"/>
  <c r="K228" i="3"/>
  <c r="L228" i="3"/>
  <c r="M228" i="3"/>
  <c r="N228" i="3"/>
  <c r="O228" i="3"/>
  <c r="P228" i="3"/>
  <c r="Q228" i="3"/>
  <c r="S228" i="3"/>
  <c r="U228" i="3"/>
  <c r="K229" i="3"/>
  <c r="L229" i="3"/>
  <c r="M229" i="3"/>
  <c r="N229" i="3"/>
  <c r="O229" i="3"/>
  <c r="P229" i="3"/>
  <c r="Q229" i="3"/>
  <c r="S229" i="3"/>
  <c r="U229" i="3"/>
  <c r="K230" i="3"/>
  <c r="L230" i="3"/>
  <c r="M230" i="3"/>
  <c r="N230" i="3"/>
  <c r="O230" i="3"/>
  <c r="P230" i="3"/>
  <c r="Q230" i="3"/>
  <c r="S230" i="3"/>
  <c r="U230" i="3"/>
  <c r="K231" i="3"/>
  <c r="L231" i="3"/>
  <c r="M231" i="3"/>
  <c r="N231" i="3"/>
  <c r="O231" i="3"/>
  <c r="P231" i="3"/>
  <c r="Q231" i="3"/>
  <c r="S231" i="3"/>
  <c r="U231" i="3"/>
  <c r="K232" i="3"/>
  <c r="L232" i="3"/>
  <c r="M232" i="3"/>
  <c r="N232" i="3"/>
  <c r="O232" i="3"/>
  <c r="P232" i="3"/>
  <c r="Q232" i="3"/>
  <c r="S232" i="3"/>
  <c r="U232" i="3"/>
  <c r="K233" i="3"/>
  <c r="L233" i="3"/>
  <c r="M233" i="3"/>
  <c r="N233" i="3"/>
  <c r="O233" i="3"/>
  <c r="P233" i="3"/>
  <c r="Q233" i="3"/>
  <c r="S233" i="3"/>
  <c r="U233" i="3"/>
  <c r="K239" i="3"/>
  <c r="L239" i="3"/>
  <c r="M239" i="3"/>
  <c r="N239" i="3"/>
  <c r="O239" i="3"/>
  <c r="P239" i="3"/>
  <c r="Q239" i="3"/>
  <c r="S239" i="3"/>
  <c r="U239" i="3"/>
  <c r="K240" i="3"/>
  <c r="L240" i="3"/>
  <c r="M240" i="3"/>
  <c r="N240" i="3"/>
  <c r="O240" i="3"/>
  <c r="P240" i="3"/>
  <c r="Q240" i="3"/>
  <c r="S240" i="3"/>
  <c r="U240" i="3"/>
  <c r="K241" i="3"/>
  <c r="L241" i="3"/>
  <c r="M241" i="3"/>
  <c r="N241" i="3"/>
  <c r="O241" i="3"/>
  <c r="P241" i="3"/>
  <c r="Q241" i="3"/>
  <c r="S241" i="3"/>
  <c r="U241" i="3"/>
  <c r="K242" i="3"/>
  <c r="L242" i="3"/>
  <c r="M242" i="3"/>
  <c r="N242" i="3"/>
  <c r="O242" i="3"/>
  <c r="P242" i="3"/>
  <c r="Q242" i="3"/>
  <c r="S242" i="3"/>
  <c r="U242" i="3"/>
  <c r="K243" i="3"/>
  <c r="L243" i="3"/>
  <c r="M243" i="3"/>
  <c r="N243" i="3"/>
  <c r="O243" i="3"/>
  <c r="P243" i="3"/>
  <c r="Q243" i="3"/>
  <c r="S243" i="3"/>
  <c r="U243" i="3"/>
  <c r="K244" i="3"/>
  <c r="L244" i="3"/>
  <c r="M244" i="3"/>
  <c r="N244" i="3"/>
  <c r="O244" i="3"/>
  <c r="P244" i="3"/>
  <c r="Q244" i="3"/>
  <c r="S244" i="3"/>
  <c r="U244" i="3"/>
  <c r="K245" i="3"/>
  <c r="L245" i="3"/>
  <c r="M245" i="3"/>
  <c r="N245" i="3"/>
  <c r="O245" i="3"/>
  <c r="P245" i="3"/>
  <c r="Q245" i="3"/>
  <c r="S245" i="3"/>
  <c r="U245" i="3"/>
  <c r="K246" i="3"/>
  <c r="L246" i="3"/>
  <c r="M246" i="3"/>
  <c r="N246" i="3"/>
  <c r="O246" i="3"/>
  <c r="P246" i="3"/>
  <c r="Q246" i="3"/>
  <c r="S246" i="3"/>
  <c r="U246" i="3"/>
  <c r="K252" i="3"/>
  <c r="L252" i="3"/>
  <c r="M252" i="3"/>
  <c r="N252" i="3"/>
  <c r="O252" i="3"/>
  <c r="P252" i="3"/>
  <c r="Q252" i="3"/>
  <c r="S252" i="3"/>
  <c r="U252" i="3"/>
  <c r="K253" i="3"/>
  <c r="L253" i="3"/>
  <c r="M253" i="3"/>
  <c r="N253" i="3"/>
  <c r="O253" i="3"/>
  <c r="P253" i="3"/>
  <c r="Q253" i="3"/>
  <c r="S253" i="3"/>
  <c r="U253" i="3"/>
  <c r="K254" i="3"/>
  <c r="L254" i="3"/>
  <c r="M254" i="3"/>
  <c r="N254" i="3"/>
  <c r="O254" i="3"/>
  <c r="P254" i="3"/>
  <c r="Q254" i="3"/>
  <c r="S254" i="3"/>
  <c r="U254" i="3"/>
  <c r="K255" i="3"/>
  <c r="L255" i="3"/>
  <c r="M255" i="3"/>
  <c r="N255" i="3"/>
  <c r="O255" i="3"/>
  <c r="P255" i="3"/>
  <c r="Q255" i="3"/>
  <c r="S255" i="3"/>
  <c r="U255" i="3"/>
  <c r="K256" i="3"/>
  <c r="L256" i="3"/>
  <c r="M256" i="3"/>
  <c r="N256" i="3"/>
  <c r="O256" i="3"/>
  <c r="P256" i="3"/>
  <c r="Q256" i="3"/>
  <c r="S256" i="3"/>
  <c r="U256" i="3"/>
  <c r="K257" i="3"/>
  <c r="L257" i="3"/>
  <c r="M257" i="3"/>
  <c r="N257" i="3"/>
  <c r="O257" i="3"/>
  <c r="P257" i="3"/>
  <c r="Q257" i="3"/>
  <c r="S257" i="3"/>
  <c r="U257" i="3"/>
  <c r="K258" i="3"/>
  <c r="L258" i="3"/>
  <c r="M258" i="3"/>
  <c r="N258" i="3"/>
  <c r="O258" i="3"/>
  <c r="P258" i="3"/>
  <c r="Q258" i="3"/>
  <c r="S258" i="3"/>
  <c r="U258" i="3"/>
  <c r="K259" i="3"/>
  <c r="L259" i="3"/>
  <c r="M259" i="3"/>
  <c r="N259" i="3"/>
  <c r="O259" i="3"/>
  <c r="P259" i="3"/>
  <c r="Q259" i="3"/>
  <c r="S259" i="3"/>
  <c r="U259" i="3"/>
  <c r="K265" i="3"/>
  <c r="L265" i="3"/>
  <c r="M265" i="3"/>
  <c r="N265" i="3"/>
  <c r="O265" i="3"/>
  <c r="P265" i="3"/>
  <c r="Q265" i="3"/>
  <c r="S265" i="3"/>
  <c r="U265" i="3"/>
  <c r="K266" i="3"/>
  <c r="L266" i="3"/>
  <c r="M266" i="3"/>
  <c r="N266" i="3"/>
  <c r="O266" i="3"/>
  <c r="P266" i="3"/>
  <c r="Q266" i="3"/>
  <c r="S266" i="3"/>
  <c r="U266" i="3"/>
  <c r="K267" i="3"/>
  <c r="L267" i="3"/>
  <c r="M267" i="3"/>
  <c r="N267" i="3"/>
  <c r="O267" i="3"/>
  <c r="P267" i="3"/>
  <c r="Q267" i="3"/>
  <c r="S267" i="3"/>
  <c r="U267" i="3"/>
  <c r="K268" i="3"/>
  <c r="L268" i="3"/>
  <c r="M268" i="3"/>
  <c r="N268" i="3"/>
  <c r="O268" i="3"/>
  <c r="P268" i="3"/>
  <c r="Q268" i="3"/>
  <c r="S268" i="3"/>
  <c r="U268" i="3"/>
  <c r="K269" i="3"/>
  <c r="L269" i="3"/>
  <c r="M269" i="3"/>
  <c r="N269" i="3"/>
  <c r="O269" i="3"/>
  <c r="P269" i="3"/>
  <c r="Q269" i="3"/>
  <c r="S269" i="3"/>
  <c r="U269" i="3"/>
  <c r="K270" i="3"/>
  <c r="L270" i="3"/>
  <c r="M270" i="3"/>
  <c r="N270" i="3"/>
  <c r="O270" i="3"/>
  <c r="P270" i="3"/>
  <c r="Q270" i="3"/>
  <c r="S270" i="3"/>
  <c r="U270" i="3"/>
  <c r="K271" i="3"/>
  <c r="L271" i="3"/>
  <c r="M271" i="3"/>
  <c r="N271" i="3"/>
  <c r="O271" i="3"/>
  <c r="P271" i="3"/>
  <c r="Q271" i="3"/>
  <c r="S271" i="3"/>
  <c r="U271" i="3"/>
  <c r="K277" i="3"/>
  <c r="L277" i="3"/>
  <c r="M277" i="3"/>
  <c r="N277" i="3"/>
  <c r="O277" i="3"/>
  <c r="P277" i="3"/>
  <c r="Q277" i="3"/>
  <c r="S277" i="3"/>
  <c r="U277" i="3"/>
  <c r="K278" i="3"/>
  <c r="L278" i="3"/>
  <c r="M278" i="3"/>
  <c r="N278" i="3"/>
  <c r="O278" i="3"/>
  <c r="P278" i="3"/>
  <c r="Q278" i="3"/>
  <c r="S278" i="3"/>
  <c r="U278" i="3"/>
  <c r="K279" i="3"/>
  <c r="L279" i="3"/>
  <c r="M279" i="3"/>
  <c r="N279" i="3"/>
  <c r="O279" i="3"/>
  <c r="P279" i="3"/>
  <c r="Q279" i="3"/>
  <c r="S279" i="3"/>
  <c r="U279" i="3"/>
  <c r="K280" i="3"/>
  <c r="L280" i="3"/>
  <c r="M280" i="3"/>
  <c r="N280" i="3"/>
  <c r="O280" i="3"/>
  <c r="P280" i="3"/>
  <c r="Q280" i="3"/>
  <c r="S280" i="3"/>
  <c r="U280" i="3"/>
  <c r="K281" i="3"/>
  <c r="L281" i="3"/>
  <c r="M281" i="3"/>
  <c r="N281" i="3"/>
  <c r="O281" i="3"/>
  <c r="P281" i="3"/>
  <c r="Q281" i="3"/>
  <c r="S281" i="3"/>
  <c r="U281" i="3"/>
  <c r="K287" i="3"/>
  <c r="L287" i="3"/>
  <c r="M287" i="3"/>
  <c r="N287" i="3"/>
  <c r="O287" i="3"/>
  <c r="P287" i="3"/>
  <c r="Q287" i="3"/>
  <c r="S287" i="3"/>
  <c r="U287" i="3"/>
  <c r="K288" i="3"/>
  <c r="L288" i="3"/>
  <c r="M288" i="3"/>
  <c r="N288" i="3"/>
  <c r="O288" i="3"/>
  <c r="P288" i="3"/>
  <c r="Q288" i="3"/>
  <c r="S288" i="3"/>
  <c r="U288" i="3"/>
  <c r="K289" i="3"/>
  <c r="L289" i="3"/>
  <c r="M289" i="3"/>
  <c r="N289" i="3"/>
  <c r="O289" i="3"/>
  <c r="P289" i="3"/>
  <c r="Q289" i="3"/>
  <c r="S289" i="3"/>
  <c r="U289" i="3"/>
  <c r="K290" i="3"/>
  <c r="L290" i="3"/>
  <c r="M290" i="3"/>
  <c r="N290" i="3"/>
  <c r="O290" i="3"/>
  <c r="P290" i="3"/>
  <c r="Q290" i="3"/>
  <c r="S290" i="3"/>
  <c r="U290" i="3"/>
  <c r="K291" i="3"/>
  <c r="L291" i="3"/>
  <c r="M291" i="3"/>
  <c r="N291" i="3"/>
  <c r="O291" i="3"/>
  <c r="P291" i="3"/>
  <c r="Q291" i="3"/>
  <c r="S291" i="3"/>
  <c r="U291" i="3"/>
  <c r="K299" i="3"/>
  <c r="L299" i="3"/>
  <c r="M299" i="3"/>
  <c r="N299" i="3"/>
  <c r="O299" i="3"/>
  <c r="P299" i="3"/>
  <c r="Q299" i="3"/>
  <c r="S299" i="3"/>
  <c r="U299" i="3"/>
  <c r="K300" i="3"/>
  <c r="L300" i="3"/>
  <c r="M300" i="3"/>
  <c r="N300" i="3"/>
  <c r="O300" i="3"/>
  <c r="P300" i="3"/>
  <c r="Q300" i="3"/>
  <c r="S300" i="3"/>
  <c r="U300" i="3"/>
  <c r="K301" i="3"/>
  <c r="L301" i="3"/>
  <c r="M301" i="3"/>
  <c r="N301" i="3"/>
  <c r="O301" i="3"/>
  <c r="P301" i="3"/>
  <c r="Q301" i="3"/>
  <c r="S301" i="3"/>
  <c r="U301" i="3"/>
  <c r="K302" i="3"/>
  <c r="L302" i="3"/>
  <c r="M302" i="3"/>
  <c r="N302" i="3"/>
  <c r="O302" i="3"/>
  <c r="P302" i="3"/>
  <c r="Q302" i="3"/>
  <c r="S302" i="3"/>
  <c r="U302" i="3"/>
  <c r="K303" i="3"/>
  <c r="L303" i="3"/>
  <c r="M303" i="3"/>
  <c r="N303" i="3"/>
  <c r="O303" i="3"/>
  <c r="P303" i="3"/>
  <c r="Q303" i="3"/>
  <c r="S303" i="3"/>
  <c r="U303" i="3"/>
  <c r="K304" i="3"/>
  <c r="L304" i="3"/>
  <c r="M304" i="3"/>
  <c r="N304" i="3"/>
  <c r="O304" i="3"/>
  <c r="P304" i="3"/>
  <c r="Q304" i="3"/>
  <c r="S304" i="3"/>
  <c r="U304" i="3"/>
  <c r="K305" i="3"/>
  <c r="L305" i="3"/>
  <c r="M305" i="3"/>
  <c r="N305" i="3"/>
  <c r="O305" i="3"/>
  <c r="P305" i="3"/>
  <c r="Q305" i="3"/>
  <c r="S305" i="3"/>
  <c r="U305" i="3"/>
  <c r="K306" i="3"/>
  <c r="L306" i="3"/>
  <c r="M306" i="3"/>
  <c r="N306" i="3"/>
  <c r="O306" i="3"/>
  <c r="P306" i="3"/>
  <c r="Q306" i="3"/>
  <c r="S306" i="3"/>
  <c r="U306" i="3"/>
  <c r="K307" i="3"/>
  <c r="L307" i="3"/>
  <c r="M307" i="3"/>
  <c r="N307" i="3"/>
  <c r="O307" i="3"/>
  <c r="P307" i="3"/>
  <c r="Q307" i="3"/>
  <c r="S307" i="3"/>
  <c r="U307" i="3"/>
  <c r="K308" i="3"/>
  <c r="L308" i="3"/>
  <c r="M308" i="3"/>
  <c r="N308" i="3"/>
  <c r="O308" i="3"/>
  <c r="P308" i="3"/>
  <c r="Q308" i="3"/>
  <c r="S308" i="3"/>
  <c r="U308" i="3"/>
  <c r="K309" i="3"/>
  <c r="L309" i="3"/>
  <c r="M309" i="3"/>
  <c r="N309" i="3"/>
  <c r="O309" i="3"/>
  <c r="P309" i="3"/>
  <c r="Q309" i="3"/>
  <c r="S309" i="3"/>
  <c r="U309" i="3"/>
  <c r="K310" i="3"/>
  <c r="L310" i="3"/>
  <c r="M310" i="3"/>
  <c r="N310" i="3"/>
  <c r="O310" i="3"/>
  <c r="P310" i="3"/>
  <c r="Q310" i="3"/>
  <c r="S310" i="3"/>
  <c r="U310" i="3"/>
  <c r="K316" i="3"/>
  <c r="L316" i="3"/>
  <c r="M316" i="3"/>
  <c r="N316" i="3"/>
  <c r="O316" i="3"/>
  <c r="P316" i="3"/>
  <c r="Q316" i="3"/>
  <c r="S316" i="3"/>
  <c r="U316" i="3"/>
  <c r="K317" i="3"/>
  <c r="L317" i="3"/>
  <c r="M317" i="3"/>
  <c r="N317" i="3"/>
  <c r="O317" i="3"/>
  <c r="P317" i="3"/>
  <c r="Q317" i="3"/>
  <c r="S317" i="3"/>
  <c r="U317" i="3"/>
  <c r="K318" i="3"/>
  <c r="L318" i="3"/>
  <c r="M318" i="3"/>
  <c r="N318" i="3"/>
  <c r="O318" i="3"/>
  <c r="P318" i="3"/>
  <c r="Q318" i="3"/>
  <c r="S318" i="3"/>
  <c r="U318" i="3"/>
  <c r="K319" i="3"/>
  <c r="L319" i="3"/>
  <c r="M319" i="3"/>
  <c r="N319" i="3"/>
  <c r="O319" i="3"/>
  <c r="P319" i="3"/>
  <c r="Q319" i="3"/>
  <c r="S319" i="3"/>
  <c r="U319" i="3"/>
  <c r="K320" i="3"/>
  <c r="L320" i="3"/>
  <c r="M320" i="3"/>
  <c r="N320" i="3"/>
  <c r="O320" i="3"/>
  <c r="P320" i="3"/>
  <c r="Q320" i="3"/>
  <c r="S320" i="3"/>
  <c r="U320" i="3"/>
  <c r="K321" i="3"/>
  <c r="L321" i="3"/>
  <c r="M321" i="3"/>
  <c r="N321" i="3"/>
  <c r="O321" i="3"/>
  <c r="P321" i="3"/>
  <c r="Q321" i="3"/>
  <c r="S321" i="3"/>
  <c r="U321" i="3"/>
  <c r="K327" i="3"/>
  <c r="L327" i="3"/>
  <c r="M327" i="3"/>
  <c r="N327" i="3"/>
  <c r="O327" i="3"/>
  <c r="P327" i="3"/>
  <c r="Q327" i="3"/>
  <c r="S327" i="3"/>
  <c r="U327" i="3"/>
  <c r="K328" i="3"/>
  <c r="L328" i="3"/>
  <c r="M328" i="3"/>
  <c r="N328" i="3"/>
  <c r="O328" i="3"/>
  <c r="P328" i="3"/>
  <c r="Q328" i="3"/>
  <c r="S328" i="3"/>
  <c r="U328" i="3"/>
  <c r="K329" i="3"/>
  <c r="L329" i="3"/>
  <c r="M329" i="3"/>
  <c r="N329" i="3"/>
  <c r="O329" i="3"/>
  <c r="P329" i="3"/>
  <c r="Q329" i="3"/>
  <c r="S329" i="3"/>
  <c r="U329" i="3"/>
  <c r="K330" i="3"/>
  <c r="L330" i="3"/>
  <c r="M330" i="3"/>
  <c r="N330" i="3"/>
  <c r="O330" i="3"/>
  <c r="P330" i="3"/>
  <c r="Q330" i="3"/>
  <c r="S330" i="3"/>
  <c r="U330" i="3"/>
  <c r="K331" i="3"/>
  <c r="L331" i="3"/>
  <c r="M331" i="3"/>
  <c r="N331" i="3"/>
  <c r="O331" i="3"/>
  <c r="P331" i="3"/>
  <c r="Q331" i="3"/>
  <c r="S331" i="3"/>
  <c r="U331" i="3"/>
  <c r="K332" i="3"/>
  <c r="L332" i="3"/>
  <c r="M332" i="3"/>
  <c r="N332" i="3"/>
  <c r="O332" i="3"/>
  <c r="P332" i="3"/>
  <c r="Q332" i="3"/>
  <c r="S332" i="3"/>
  <c r="U332" i="3"/>
  <c r="K333" i="3"/>
  <c r="L333" i="3"/>
  <c r="M333" i="3"/>
  <c r="N333" i="3"/>
  <c r="O333" i="3"/>
  <c r="P333" i="3"/>
  <c r="Q333" i="3"/>
  <c r="S333" i="3"/>
  <c r="U333" i="3"/>
  <c r="K334" i="3"/>
  <c r="L334" i="3"/>
  <c r="M334" i="3"/>
  <c r="N334" i="3"/>
  <c r="O334" i="3"/>
  <c r="P334" i="3"/>
  <c r="Q334" i="3"/>
  <c r="S334" i="3"/>
  <c r="U334" i="3"/>
  <c r="K335" i="3"/>
  <c r="L335" i="3"/>
  <c r="M335" i="3"/>
  <c r="N335" i="3"/>
  <c r="O335" i="3"/>
  <c r="P335" i="3"/>
  <c r="Q335" i="3"/>
  <c r="S335" i="3"/>
  <c r="U335" i="3"/>
  <c r="K336" i="3"/>
  <c r="L336" i="3"/>
  <c r="M336" i="3"/>
  <c r="N336" i="3"/>
  <c r="O336" i="3"/>
  <c r="P336" i="3"/>
  <c r="Q336" i="3"/>
  <c r="S336" i="3"/>
  <c r="U336" i="3"/>
  <c r="K342" i="3"/>
  <c r="L342" i="3"/>
  <c r="M342" i="3"/>
  <c r="N342" i="3"/>
  <c r="O342" i="3"/>
  <c r="P342" i="3"/>
  <c r="Q342" i="3"/>
  <c r="S342" i="3"/>
  <c r="U342" i="3"/>
  <c r="K343" i="3"/>
  <c r="L343" i="3"/>
  <c r="M343" i="3"/>
  <c r="N343" i="3"/>
  <c r="O343" i="3"/>
  <c r="P343" i="3"/>
  <c r="Q343" i="3"/>
  <c r="S343" i="3"/>
  <c r="U343" i="3"/>
  <c r="K344" i="3"/>
  <c r="L344" i="3"/>
  <c r="M344" i="3"/>
  <c r="N344" i="3"/>
  <c r="O344" i="3"/>
  <c r="P344" i="3"/>
  <c r="Q344" i="3"/>
  <c r="S344" i="3"/>
  <c r="U344" i="3"/>
  <c r="K345" i="3"/>
  <c r="L345" i="3"/>
  <c r="M345" i="3"/>
  <c r="N345" i="3"/>
  <c r="O345" i="3"/>
  <c r="P345" i="3"/>
  <c r="Q345" i="3"/>
  <c r="S345" i="3"/>
  <c r="U345" i="3"/>
  <c r="K346" i="3"/>
  <c r="L346" i="3"/>
  <c r="M346" i="3"/>
  <c r="N346" i="3"/>
  <c r="O346" i="3"/>
  <c r="P346" i="3"/>
  <c r="Q346" i="3"/>
  <c r="S346" i="3"/>
  <c r="U346" i="3"/>
  <c r="K347" i="3"/>
  <c r="L347" i="3"/>
  <c r="M347" i="3"/>
  <c r="N347" i="3"/>
  <c r="O347" i="3"/>
  <c r="P347" i="3"/>
  <c r="Q347" i="3"/>
  <c r="S347" i="3"/>
  <c r="U347" i="3"/>
  <c r="K348" i="3"/>
  <c r="L348" i="3"/>
  <c r="M348" i="3"/>
  <c r="N348" i="3"/>
  <c r="O348" i="3"/>
  <c r="P348" i="3"/>
  <c r="Q348" i="3"/>
  <c r="S348" i="3"/>
  <c r="U348" i="3"/>
  <c r="K349" i="3"/>
  <c r="L349" i="3"/>
  <c r="M349" i="3"/>
  <c r="N349" i="3"/>
  <c r="O349" i="3"/>
  <c r="P349" i="3"/>
  <c r="Q349" i="3"/>
  <c r="S349" i="3"/>
  <c r="U349" i="3"/>
  <c r="K350" i="3"/>
  <c r="L350" i="3"/>
  <c r="M350" i="3"/>
  <c r="N350" i="3"/>
  <c r="O350" i="3"/>
  <c r="P350" i="3"/>
  <c r="Q350" i="3"/>
  <c r="S350" i="3"/>
  <c r="U350" i="3"/>
  <c r="K356" i="3"/>
  <c r="L356" i="3"/>
  <c r="M356" i="3"/>
  <c r="N356" i="3"/>
  <c r="O356" i="3"/>
  <c r="P356" i="3"/>
  <c r="Q356" i="3"/>
  <c r="S356" i="3"/>
  <c r="U356" i="3"/>
  <c r="K357" i="3"/>
  <c r="L357" i="3"/>
  <c r="M357" i="3"/>
  <c r="N357" i="3"/>
  <c r="O357" i="3"/>
  <c r="P357" i="3"/>
  <c r="Q357" i="3"/>
  <c r="S357" i="3"/>
  <c r="U357" i="3"/>
  <c r="K358" i="3"/>
  <c r="L358" i="3"/>
  <c r="M358" i="3"/>
  <c r="N358" i="3"/>
  <c r="O358" i="3"/>
  <c r="P358" i="3"/>
  <c r="Q358" i="3"/>
  <c r="S358" i="3"/>
  <c r="U358" i="3"/>
  <c r="K359" i="3"/>
  <c r="L359" i="3"/>
  <c r="M359" i="3"/>
  <c r="N359" i="3"/>
  <c r="O359" i="3"/>
  <c r="P359" i="3"/>
  <c r="Q359" i="3"/>
  <c r="S359" i="3"/>
  <c r="U359" i="3"/>
  <c r="K360" i="3"/>
  <c r="L360" i="3"/>
  <c r="M360" i="3"/>
  <c r="N360" i="3"/>
  <c r="O360" i="3"/>
  <c r="P360" i="3"/>
  <c r="Q360" i="3"/>
  <c r="S360" i="3"/>
  <c r="U360" i="3"/>
  <c r="K361" i="3"/>
  <c r="L361" i="3"/>
  <c r="M361" i="3"/>
  <c r="N361" i="3"/>
  <c r="O361" i="3"/>
  <c r="P361" i="3"/>
  <c r="Q361" i="3"/>
  <c r="S361" i="3"/>
  <c r="U361" i="3"/>
  <c r="K362" i="3"/>
  <c r="L362" i="3"/>
  <c r="M362" i="3"/>
  <c r="N362" i="3"/>
  <c r="O362" i="3"/>
  <c r="P362" i="3"/>
  <c r="Q362" i="3"/>
  <c r="S362" i="3"/>
  <c r="U362" i="3"/>
  <c r="K363" i="3"/>
  <c r="L363" i="3"/>
  <c r="M363" i="3"/>
  <c r="N363" i="3"/>
  <c r="O363" i="3"/>
  <c r="P363" i="3"/>
  <c r="Q363" i="3"/>
  <c r="S363" i="3"/>
  <c r="U363" i="3"/>
  <c r="K364" i="3"/>
  <c r="L364" i="3"/>
  <c r="M364" i="3"/>
  <c r="N364" i="3"/>
  <c r="O364" i="3"/>
  <c r="P364" i="3"/>
  <c r="Q364" i="3"/>
  <c r="S364" i="3"/>
  <c r="U364" i="3"/>
  <c r="K365" i="3"/>
  <c r="L365" i="3"/>
  <c r="M365" i="3"/>
  <c r="N365" i="3"/>
  <c r="O365" i="3"/>
  <c r="P365" i="3"/>
  <c r="Q365" i="3"/>
  <c r="S365" i="3"/>
  <c r="U365" i="3"/>
  <c r="K366" i="3"/>
  <c r="L366" i="3"/>
  <c r="M366" i="3"/>
  <c r="N366" i="3"/>
  <c r="O366" i="3"/>
  <c r="P366" i="3"/>
  <c r="Q366" i="3"/>
  <c r="S366" i="3"/>
  <c r="U366" i="3"/>
  <c r="K367" i="3"/>
  <c r="L367" i="3"/>
  <c r="M367" i="3"/>
  <c r="N367" i="3"/>
  <c r="O367" i="3"/>
  <c r="P367" i="3"/>
  <c r="Q367" i="3"/>
  <c r="S367" i="3"/>
  <c r="U367" i="3"/>
  <c r="K368" i="3"/>
  <c r="L368" i="3"/>
  <c r="M368" i="3"/>
  <c r="N368" i="3"/>
  <c r="O368" i="3"/>
  <c r="P368" i="3"/>
  <c r="Q368" i="3"/>
  <c r="S368" i="3"/>
  <c r="U368" i="3"/>
  <c r="K369" i="3"/>
  <c r="L369" i="3"/>
  <c r="M369" i="3"/>
  <c r="N369" i="3"/>
  <c r="O369" i="3"/>
  <c r="P369" i="3"/>
  <c r="Q369" i="3"/>
  <c r="S369" i="3"/>
  <c r="U369" i="3"/>
  <c r="K370" i="3"/>
  <c r="L370" i="3"/>
  <c r="M370" i="3"/>
  <c r="N370" i="3"/>
  <c r="O370" i="3"/>
  <c r="P370" i="3"/>
  <c r="Q370" i="3"/>
  <c r="S370" i="3"/>
  <c r="U370" i="3"/>
  <c r="K371" i="3"/>
  <c r="L371" i="3"/>
  <c r="M371" i="3"/>
  <c r="N371" i="3"/>
  <c r="O371" i="3"/>
  <c r="P371" i="3"/>
  <c r="Q371" i="3"/>
  <c r="S371" i="3"/>
  <c r="U371" i="3"/>
  <c r="K372" i="3"/>
  <c r="L372" i="3"/>
  <c r="M372" i="3"/>
  <c r="N372" i="3"/>
  <c r="O372" i="3"/>
  <c r="P372" i="3"/>
  <c r="Q372" i="3"/>
  <c r="S372" i="3"/>
  <c r="U372" i="3"/>
  <c r="K373" i="3"/>
  <c r="L373" i="3"/>
  <c r="M373" i="3"/>
  <c r="N373" i="3"/>
  <c r="O373" i="3"/>
  <c r="P373" i="3"/>
  <c r="Q373" i="3"/>
  <c r="S373" i="3"/>
  <c r="U373" i="3"/>
  <c r="K374" i="3"/>
  <c r="L374" i="3"/>
  <c r="M374" i="3"/>
  <c r="N374" i="3"/>
  <c r="O374" i="3"/>
  <c r="P374" i="3"/>
  <c r="Q374" i="3"/>
  <c r="S374" i="3"/>
  <c r="U374" i="3"/>
  <c r="K375" i="3"/>
  <c r="L375" i="3"/>
  <c r="M375" i="3"/>
  <c r="N375" i="3"/>
  <c r="O375" i="3"/>
  <c r="P375" i="3"/>
  <c r="Q375" i="3"/>
  <c r="S375" i="3"/>
  <c r="U375" i="3"/>
  <c r="K376" i="3"/>
  <c r="L376" i="3"/>
  <c r="M376" i="3"/>
  <c r="N376" i="3"/>
  <c r="O376" i="3"/>
  <c r="P376" i="3"/>
  <c r="Q376" i="3"/>
  <c r="S376" i="3"/>
  <c r="U376" i="3"/>
  <c r="K377" i="3"/>
  <c r="L377" i="3"/>
  <c r="M377" i="3"/>
  <c r="N377" i="3"/>
  <c r="O377" i="3"/>
  <c r="P377" i="3"/>
  <c r="Q377" i="3"/>
  <c r="S377" i="3"/>
  <c r="U377" i="3"/>
  <c r="K378" i="3"/>
  <c r="L378" i="3"/>
  <c r="M378" i="3"/>
  <c r="N378" i="3"/>
  <c r="O378" i="3"/>
  <c r="P378" i="3"/>
  <c r="Q378" i="3"/>
  <c r="S378" i="3"/>
  <c r="U378" i="3"/>
  <c r="K384" i="3"/>
  <c r="L384" i="3"/>
  <c r="M384" i="3"/>
  <c r="N384" i="3"/>
  <c r="O384" i="3"/>
  <c r="P384" i="3"/>
  <c r="Q384" i="3"/>
  <c r="S384" i="3"/>
  <c r="U384" i="3"/>
  <c r="K385" i="3"/>
  <c r="L385" i="3"/>
  <c r="M385" i="3"/>
  <c r="N385" i="3"/>
  <c r="O385" i="3"/>
  <c r="AB385" i="3" s="1"/>
  <c r="P385" i="3"/>
  <c r="Q385" i="3"/>
  <c r="S385" i="3"/>
  <c r="U385" i="3"/>
  <c r="K386" i="3"/>
  <c r="L386" i="3"/>
  <c r="M386" i="3"/>
  <c r="N386" i="3"/>
  <c r="O386" i="3"/>
  <c r="P386" i="3"/>
  <c r="Q386" i="3"/>
  <c r="S386" i="3"/>
  <c r="U386" i="3"/>
  <c r="K387" i="3"/>
  <c r="L387" i="3"/>
  <c r="M387" i="3"/>
  <c r="N387" i="3"/>
  <c r="O387" i="3"/>
  <c r="P387" i="3"/>
  <c r="Q387" i="3"/>
  <c r="S387" i="3"/>
  <c r="U387" i="3"/>
  <c r="K388" i="3"/>
  <c r="L388" i="3"/>
  <c r="M388" i="3"/>
  <c r="N388" i="3"/>
  <c r="O388" i="3"/>
  <c r="P388" i="3"/>
  <c r="Q388" i="3"/>
  <c r="S388" i="3"/>
  <c r="U388" i="3"/>
  <c r="K389" i="3"/>
  <c r="X389" i="3" s="1"/>
  <c r="L389" i="3"/>
  <c r="M389" i="3"/>
  <c r="N389" i="3"/>
  <c r="O389" i="3"/>
  <c r="P389" i="3"/>
  <c r="Q389" i="3"/>
  <c r="S389" i="3"/>
  <c r="U389" i="3"/>
  <c r="K390" i="3"/>
  <c r="L390" i="3"/>
  <c r="M390" i="3"/>
  <c r="N390" i="3"/>
  <c r="O390" i="3"/>
  <c r="P390" i="3"/>
  <c r="Q390" i="3"/>
  <c r="S390" i="3"/>
  <c r="U390" i="3"/>
  <c r="K396" i="3"/>
  <c r="L396" i="3"/>
  <c r="M396" i="3"/>
  <c r="N396" i="3"/>
  <c r="O396" i="3"/>
  <c r="P396" i="3"/>
  <c r="Q396" i="3"/>
  <c r="S396" i="3"/>
  <c r="U396" i="3"/>
  <c r="K397" i="3"/>
  <c r="L397" i="3"/>
  <c r="M397" i="3"/>
  <c r="N397" i="3"/>
  <c r="O397" i="3"/>
  <c r="P397" i="3"/>
  <c r="Q397" i="3"/>
  <c r="S397" i="3"/>
  <c r="U397" i="3"/>
  <c r="K398" i="3"/>
  <c r="L398" i="3"/>
  <c r="M398" i="3"/>
  <c r="N398" i="3"/>
  <c r="O398" i="3"/>
  <c r="P398" i="3"/>
  <c r="Q398" i="3"/>
  <c r="S398" i="3"/>
  <c r="U398" i="3"/>
  <c r="K399" i="3"/>
  <c r="L399" i="3"/>
  <c r="M399" i="3"/>
  <c r="N399" i="3"/>
  <c r="O399" i="3"/>
  <c r="P399" i="3"/>
  <c r="Q399" i="3"/>
  <c r="S399" i="3"/>
  <c r="U399" i="3"/>
  <c r="K400" i="3"/>
  <c r="L400" i="3"/>
  <c r="M400" i="3"/>
  <c r="N400" i="3"/>
  <c r="O400" i="3"/>
  <c r="P400" i="3"/>
  <c r="Q400" i="3"/>
  <c r="S400" i="3"/>
  <c r="U400" i="3"/>
  <c r="K401" i="3"/>
  <c r="L401" i="3"/>
  <c r="M401" i="3"/>
  <c r="N401" i="3"/>
  <c r="O401" i="3"/>
  <c r="P401" i="3"/>
  <c r="Q401" i="3"/>
  <c r="S401" i="3"/>
  <c r="U401" i="3"/>
  <c r="K402" i="3"/>
  <c r="L402" i="3"/>
  <c r="M402" i="3"/>
  <c r="N402" i="3"/>
  <c r="O402" i="3"/>
  <c r="P402" i="3"/>
  <c r="Q402" i="3"/>
  <c r="S402" i="3"/>
  <c r="U402" i="3"/>
  <c r="K408" i="3"/>
  <c r="L408" i="3"/>
  <c r="M408" i="3"/>
  <c r="N408" i="3"/>
  <c r="O408" i="3"/>
  <c r="P408" i="3"/>
  <c r="Q408" i="3"/>
  <c r="S408" i="3"/>
  <c r="U408" i="3"/>
  <c r="K409" i="3"/>
  <c r="L409" i="3"/>
  <c r="M409" i="3"/>
  <c r="N409" i="3"/>
  <c r="O409" i="3"/>
  <c r="P409" i="3"/>
  <c r="Q409" i="3"/>
  <c r="S409" i="3"/>
  <c r="U409" i="3"/>
  <c r="K410" i="3"/>
  <c r="L410" i="3"/>
  <c r="M410" i="3"/>
  <c r="N410" i="3"/>
  <c r="O410" i="3"/>
  <c r="P410" i="3"/>
  <c r="Q410" i="3"/>
  <c r="S410" i="3"/>
  <c r="U410" i="3"/>
  <c r="K411" i="3"/>
  <c r="L411" i="3"/>
  <c r="M411" i="3"/>
  <c r="N411" i="3"/>
  <c r="O411" i="3"/>
  <c r="P411" i="3"/>
  <c r="Q411" i="3"/>
  <c r="S411" i="3"/>
  <c r="U411" i="3"/>
  <c r="K412" i="3"/>
  <c r="L412" i="3"/>
  <c r="M412" i="3"/>
  <c r="N412" i="3"/>
  <c r="O412" i="3"/>
  <c r="P412" i="3"/>
  <c r="Q412" i="3"/>
  <c r="S412" i="3"/>
  <c r="U412" i="3"/>
  <c r="K413" i="3"/>
  <c r="L413" i="3"/>
  <c r="M413" i="3"/>
  <c r="N413" i="3"/>
  <c r="O413" i="3"/>
  <c r="P413" i="3"/>
  <c r="Q413" i="3"/>
  <c r="S413" i="3"/>
  <c r="U413" i="3"/>
  <c r="K414" i="3"/>
  <c r="L414" i="3"/>
  <c r="M414" i="3"/>
  <c r="N414" i="3"/>
  <c r="O414" i="3"/>
  <c r="P414" i="3"/>
  <c r="Q414" i="3"/>
  <c r="S414" i="3"/>
  <c r="U414" i="3"/>
  <c r="K420" i="3"/>
  <c r="L420" i="3"/>
  <c r="M420" i="3"/>
  <c r="N420" i="3"/>
  <c r="O420" i="3"/>
  <c r="P420" i="3"/>
  <c r="Q420" i="3"/>
  <c r="S420" i="3"/>
  <c r="U420" i="3"/>
  <c r="K421" i="3"/>
  <c r="L421" i="3"/>
  <c r="M421" i="3"/>
  <c r="N421" i="3"/>
  <c r="O421" i="3"/>
  <c r="P421" i="3"/>
  <c r="Q421" i="3"/>
  <c r="S421" i="3"/>
  <c r="U421" i="3"/>
  <c r="K422" i="3"/>
  <c r="L422" i="3"/>
  <c r="M422" i="3"/>
  <c r="N422" i="3"/>
  <c r="O422" i="3"/>
  <c r="P422" i="3"/>
  <c r="Q422" i="3"/>
  <c r="S422" i="3"/>
  <c r="U422" i="3"/>
  <c r="K423" i="3"/>
  <c r="L423" i="3"/>
  <c r="M423" i="3"/>
  <c r="N423" i="3"/>
  <c r="O423" i="3"/>
  <c r="P423" i="3"/>
  <c r="Q423" i="3"/>
  <c r="S423" i="3"/>
  <c r="U423" i="3"/>
  <c r="K424" i="3"/>
  <c r="L424" i="3"/>
  <c r="M424" i="3"/>
  <c r="N424" i="3"/>
  <c r="O424" i="3"/>
  <c r="P424" i="3"/>
  <c r="Q424" i="3"/>
  <c r="S424" i="3"/>
  <c r="U424" i="3"/>
  <c r="K425" i="3"/>
  <c r="L425" i="3"/>
  <c r="M425" i="3"/>
  <c r="N425" i="3"/>
  <c r="O425" i="3"/>
  <c r="P425" i="3"/>
  <c r="Q425" i="3"/>
  <c r="S425" i="3"/>
  <c r="U425" i="3"/>
  <c r="K426" i="3"/>
  <c r="L426" i="3"/>
  <c r="M426" i="3"/>
  <c r="N426" i="3"/>
  <c r="O426" i="3"/>
  <c r="P426" i="3"/>
  <c r="Q426" i="3"/>
  <c r="S426" i="3"/>
  <c r="U426" i="3"/>
  <c r="K433" i="3"/>
  <c r="L433" i="3"/>
  <c r="M433" i="3"/>
  <c r="N433" i="3"/>
  <c r="O433" i="3"/>
  <c r="P433" i="3"/>
  <c r="Q433" i="3"/>
  <c r="S433" i="3"/>
  <c r="U433" i="3"/>
  <c r="K434" i="3"/>
  <c r="L434" i="3"/>
  <c r="M434" i="3"/>
  <c r="N434" i="3"/>
  <c r="O434" i="3"/>
  <c r="P434" i="3"/>
  <c r="Q434" i="3"/>
  <c r="S434" i="3"/>
  <c r="U434" i="3"/>
  <c r="K435" i="3"/>
  <c r="L435" i="3"/>
  <c r="M435" i="3"/>
  <c r="N435" i="3"/>
  <c r="O435" i="3"/>
  <c r="P435" i="3"/>
  <c r="Q435" i="3"/>
  <c r="S435" i="3"/>
  <c r="U435" i="3"/>
  <c r="K436" i="3"/>
  <c r="L436" i="3"/>
  <c r="M436" i="3"/>
  <c r="N436" i="3"/>
  <c r="O436" i="3"/>
  <c r="P436" i="3"/>
  <c r="Q436" i="3"/>
  <c r="S436" i="3"/>
  <c r="U436" i="3"/>
  <c r="K437" i="3"/>
  <c r="L437" i="3"/>
  <c r="M437" i="3"/>
  <c r="N437" i="3"/>
  <c r="O437" i="3"/>
  <c r="P437" i="3"/>
  <c r="Q437" i="3"/>
  <c r="S437" i="3"/>
  <c r="U437" i="3"/>
  <c r="K438" i="3"/>
  <c r="L438" i="3"/>
  <c r="M438" i="3"/>
  <c r="N438" i="3"/>
  <c r="O438" i="3"/>
  <c r="P438" i="3"/>
  <c r="Q438" i="3"/>
  <c r="S438" i="3"/>
  <c r="U438" i="3"/>
  <c r="K439" i="3"/>
  <c r="L439" i="3"/>
  <c r="M439" i="3"/>
  <c r="N439" i="3"/>
  <c r="O439" i="3"/>
  <c r="P439" i="3"/>
  <c r="Q439" i="3"/>
  <c r="S439" i="3"/>
  <c r="U439" i="3"/>
  <c r="K440" i="3"/>
  <c r="L440" i="3"/>
  <c r="M440" i="3"/>
  <c r="N440" i="3"/>
  <c r="O440" i="3"/>
  <c r="P440" i="3"/>
  <c r="Q440" i="3"/>
  <c r="S440" i="3"/>
  <c r="U440" i="3"/>
  <c r="K448" i="3"/>
  <c r="L448" i="3"/>
  <c r="M448" i="3"/>
  <c r="N448" i="3"/>
  <c r="O448" i="3"/>
  <c r="P448" i="3"/>
  <c r="Q448" i="3"/>
  <c r="S448" i="3"/>
  <c r="U448" i="3"/>
  <c r="K449" i="3"/>
  <c r="L449" i="3"/>
  <c r="M449" i="3"/>
  <c r="N449" i="3"/>
  <c r="O449" i="3"/>
  <c r="P449" i="3"/>
  <c r="Q449" i="3"/>
  <c r="S449" i="3"/>
  <c r="U449" i="3"/>
  <c r="K450" i="3"/>
  <c r="L450" i="3"/>
  <c r="M450" i="3"/>
  <c r="N450" i="3"/>
  <c r="O450" i="3"/>
  <c r="P450" i="3"/>
  <c r="Q450" i="3"/>
  <c r="S450" i="3"/>
  <c r="U450" i="3"/>
  <c r="K451" i="3"/>
  <c r="L451" i="3"/>
  <c r="M451" i="3"/>
  <c r="N451" i="3"/>
  <c r="O451" i="3"/>
  <c r="P451" i="3"/>
  <c r="Q451" i="3"/>
  <c r="S451" i="3"/>
  <c r="U451" i="3"/>
  <c r="K452" i="3"/>
  <c r="L452" i="3"/>
  <c r="M452" i="3"/>
  <c r="N452" i="3"/>
  <c r="O452" i="3"/>
  <c r="P452" i="3"/>
  <c r="Q452" i="3"/>
  <c r="S452" i="3"/>
  <c r="U452" i="3"/>
  <c r="K453" i="3"/>
  <c r="L453" i="3"/>
  <c r="M453" i="3"/>
  <c r="N453" i="3"/>
  <c r="O453" i="3"/>
  <c r="P453" i="3"/>
  <c r="Q453" i="3"/>
  <c r="S453" i="3"/>
  <c r="U453" i="3"/>
  <c r="K454" i="3"/>
  <c r="L454" i="3"/>
  <c r="M454" i="3"/>
  <c r="N454" i="3"/>
  <c r="O454" i="3"/>
  <c r="P454" i="3"/>
  <c r="Q454" i="3"/>
  <c r="S454" i="3"/>
  <c r="U454" i="3"/>
  <c r="K455" i="3"/>
  <c r="L455" i="3"/>
  <c r="M455" i="3"/>
  <c r="N455" i="3"/>
  <c r="O455" i="3"/>
  <c r="P455" i="3"/>
  <c r="Q455" i="3"/>
  <c r="S455" i="3"/>
  <c r="U455" i="3"/>
  <c r="K456" i="3"/>
  <c r="L456" i="3"/>
  <c r="M456" i="3"/>
  <c r="N456" i="3"/>
  <c r="O456" i="3"/>
  <c r="P456" i="3"/>
  <c r="Q456" i="3"/>
  <c r="S456" i="3"/>
  <c r="U456" i="3"/>
  <c r="K457" i="3"/>
  <c r="L457" i="3"/>
  <c r="M457" i="3"/>
  <c r="N457" i="3"/>
  <c r="O457" i="3"/>
  <c r="P457" i="3"/>
  <c r="Q457" i="3"/>
  <c r="S457" i="3"/>
  <c r="U457" i="3"/>
  <c r="K458" i="3"/>
  <c r="L458" i="3"/>
  <c r="M458" i="3"/>
  <c r="N458" i="3"/>
  <c r="O458" i="3"/>
  <c r="P458" i="3"/>
  <c r="Q458" i="3"/>
  <c r="S458" i="3"/>
  <c r="U458" i="3"/>
  <c r="K459" i="3"/>
  <c r="L459" i="3"/>
  <c r="M459" i="3"/>
  <c r="N459" i="3"/>
  <c r="O459" i="3"/>
  <c r="P459" i="3"/>
  <c r="Q459" i="3"/>
  <c r="S459" i="3"/>
  <c r="U459" i="3"/>
  <c r="K460" i="3"/>
  <c r="L460" i="3"/>
  <c r="M460" i="3"/>
  <c r="N460" i="3"/>
  <c r="O460" i="3"/>
  <c r="P460" i="3"/>
  <c r="Q460" i="3"/>
  <c r="S460" i="3"/>
  <c r="U460" i="3"/>
  <c r="K461" i="3"/>
  <c r="L461" i="3"/>
  <c r="M461" i="3"/>
  <c r="N461" i="3"/>
  <c r="O461" i="3"/>
  <c r="P461" i="3"/>
  <c r="Q461" i="3"/>
  <c r="S461" i="3"/>
  <c r="U461" i="3"/>
  <c r="K462" i="3"/>
  <c r="L462" i="3"/>
  <c r="M462" i="3"/>
  <c r="N462" i="3"/>
  <c r="O462" i="3"/>
  <c r="P462" i="3"/>
  <c r="Q462" i="3"/>
  <c r="S462" i="3"/>
  <c r="U462" i="3"/>
  <c r="K463" i="3"/>
  <c r="L463" i="3"/>
  <c r="M463" i="3"/>
  <c r="N463" i="3"/>
  <c r="O463" i="3"/>
  <c r="P463" i="3"/>
  <c r="Q463" i="3"/>
  <c r="S463" i="3"/>
  <c r="U463" i="3"/>
  <c r="K464" i="3"/>
  <c r="L464" i="3"/>
  <c r="M464" i="3"/>
  <c r="N464" i="3"/>
  <c r="O464" i="3"/>
  <c r="P464" i="3"/>
  <c r="Q464" i="3"/>
  <c r="S464" i="3"/>
  <c r="U464" i="3"/>
  <c r="K465" i="3"/>
  <c r="L465" i="3"/>
  <c r="M465" i="3"/>
  <c r="N465" i="3"/>
  <c r="O465" i="3"/>
  <c r="P465" i="3"/>
  <c r="Q465" i="3"/>
  <c r="S465" i="3"/>
  <c r="U465" i="3"/>
  <c r="K466" i="3"/>
  <c r="L466" i="3"/>
  <c r="M466" i="3"/>
  <c r="N466" i="3"/>
  <c r="O466" i="3"/>
  <c r="P466" i="3"/>
  <c r="Q466" i="3"/>
  <c r="S466" i="3"/>
  <c r="U466" i="3"/>
  <c r="K467" i="3"/>
  <c r="L467" i="3"/>
  <c r="M467" i="3"/>
  <c r="N467" i="3"/>
  <c r="O467" i="3"/>
  <c r="P467" i="3"/>
  <c r="Q467" i="3"/>
  <c r="S467" i="3"/>
  <c r="U467" i="3"/>
  <c r="K468" i="3"/>
  <c r="L468" i="3"/>
  <c r="M468" i="3"/>
  <c r="N468" i="3"/>
  <c r="O468" i="3"/>
  <c r="P468" i="3"/>
  <c r="Q468" i="3"/>
  <c r="S468" i="3"/>
  <c r="U468" i="3"/>
  <c r="K469" i="3"/>
  <c r="L469" i="3"/>
  <c r="M469" i="3"/>
  <c r="N469" i="3"/>
  <c r="O469" i="3"/>
  <c r="P469" i="3"/>
  <c r="Q469" i="3"/>
  <c r="S469" i="3"/>
  <c r="U469" i="3"/>
  <c r="K470" i="3"/>
  <c r="L470" i="3"/>
  <c r="M470" i="3"/>
  <c r="N470" i="3"/>
  <c r="O470" i="3"/>
  <c r="P470" i="3"/>
  <c r="Q470" i="3"/>
  <c r="S470" i="3"/>
  <c r="U470" i="3"/>
  <c r="K471" i="3"/>
  <c r="L471" i="3"/>
  <c r="M471" i="3"/>
  <c r="N471" i="3"/>
  <c r="O471" i="3"/>
  <c r="P471" i="3"/>
  <c r="Q471" i="3"/>
  <c r="S471" i="3"/>
  <c r="U471" i="3"/>
  <c r="K472" i="3"/>
  <c r="L472" i="3"/>
  <c r="M472" i="3"/>
  <c r="N472" i="3"/>
  <c r="O472" i="3"/>
  <c r="P472" i="3"/>
  <c r="Q472" i="3"/>
  <c r="S472" i="3"/>
  <c r="U472" i="3"/>
  <c r="K478" i="3"/>
  <c r="L478" i="3"/>
  <c r="M478" i="3"/>
  <c r="N478" i="3"/>
  <c r="O478" i="3"/>
  <c r="P478" i="3"/>
  <c r="Q478" i="3"/>
  <c r="S478" i="3"/>
  <c r="U478" i="3"/>
  <c r="K479" i="3"/>
  <c r="L479" i="3"/>
  <c r="M479" i="3"/>
  <c r="N479" i="3"/>
  <c r="O479" i="3"/>
  <c r="P479" i="3"/>
  <c r="Q479" i="3"/>
  <c r="S479" i="3"/>
  <c r="U479" i="3"/>
  <c r="K480" i="3"/>
  <c r="L480" i="3"/>
  <c r="M480" i="3"/>
  <c r="N480" i="3"/>
  <c r="O480" i="3"/>
  <c r="P480" i="3"/>
  <c r="Q480" i="3"/>
  <c r="S480" i="3"/>
  <c r="U480" i="3"/>
  <c r="K481" i="3"/>
  <c r="L481" i="3"/>
  <c r="M481" i="3"/>
  <c r="N481" i="3"/>
  <c r="O481" i="3"/>
  <c r="P481" i="3"/>
  <c r="Q481" i="3"/>
  <c r="S481" i="3"/>
  <c r="U481" i="3"/>
  <c r="K482" i="3"/>
  <c r="L482" i="3"/>
  <c r="M482" i="3"/>
  <c r="N482" i="3"/>
  <c r="O482" i="3"/>
  <c r="P482" i="3"/>
  <c r="Q482" i="3"/>
  <c r="S482" i="3"/>
  <c r="U482" i="3"/>
  <c r="K488" i="3"/>
  <c r="L488" i="3"/>
  <c r="M488" i="3"/>
  <c r="N488" i="3"/>
  <c r="O488" i="3"/>
  <c r="P488" i="3"/>
  <c r="Q488" i="3"/>
  <c r="S488" i="3"/>
  <c r="U488" i="3"/>
  <c r="K489" i="3"/>
  <c r="L489" i="3"/>
  <c r="M489" i="3"/>
  <c r="N489" i="3"/>
  <c r="O489" i="3"/>
  <c r="P489" i="3"/>
  <c r="Q489" i="3"/>
  <c r="S489" i="3"/>
  <c r="U489" i="3"/>
  <c r="K490" i="3"/>
  <c r="L490" i="3"/>
  <c r="M490" i="3"/>
  <c r="N490" i="3"/>
  <c r="O490" i="3"/>
  <c r="P490" i="3"/>
  <c r="Q490" i="3"/>
  <c r="S490" i="3"/>
  <c r="U490" i="3"/>
  <c r="K491" i="3"/>
  <c r="L491" i="3"/>
  <c r="M491" i="3"/>
  <c r="N491" i="3"/>
  <c r="O491" i="3"/>
  <c r="P491" i="3"/>
  <c r="Q491" i="3"/>
  <c r="S491" i="3"/>
  <c r="U491" i="3"/>
  <c r="K492" i="3"/>
  <c r="L492" i="3"/>
  <c r="M492" i="3"/>
  <c r="N492" i="3"/>
  <c r="O492" i="3"/>
  <c r="P492" i="3"/>
  <c r="Q492" i="3"/>
  <c r="S492" i="3"/>
  <c r="U492" i="3"/>
  <c r="K498" i="3"/>
  <c r="L498" i="3"/>
  <c r="M498" i="3"/>
  <c r="N498" i="3"/>
  <c r="O498" i="3"/>
  <c r="P498" i="3"/>
  <c r="Q498" i="3"/>
  <c r="S498" i="3"/>
  <c r="U498" i="3"/>
  <c r="K499" i="3"/>
  <c r="L499" i="3"/>
  <c r="M499" i="3"/>
  <c r="N499" i="3"/>
  <c r="O499" i="3"/>
  <c r="P499" i="3"/>
  <c r="Q499" i="3"/>
  <c r="S499" i="3"/>
  <c r="U499" i="3"/>
  <c r="K500" i="3"/>
  <c r="L500" i="3"/>
  <c r="M500" i="3"/>
  <c r="N500" i="3"/>
  <c r="O500" i="3"/>
  <c r="P500" i="3"/>
  <c r="Q500" i="3"/>
  <c r="S500" i="3"/>
  <c r="U500" i="3"/>
  <c r="K501" i="3"/>
  <c r="L501" i="3"/>
  <c r="M501" i="3"/>
  <c r="N501" i="3"/>
  <c r="O501" i="3"/>
  <c r="P501" i="3"/>
  <c r="Q501" i="3"/>
  <c r="S501" i="3"/>
  <c r="U501" i="3"/>
  <c r="K502" i="3"/>
  <c r="L502" i="3"/>
  <c r="M502" i="3"/>
  <c r="N502" i="3"/>
  <c r="O502" i="3"/>
  <c r="P502" i="3"/>
  <c r="Q502" i="3"/>
  <c r="S502" i="3"/>
  <c r="U502" i="3"/>
  <c r="K503" i="3"/>
  <c r="L503" i="3"/>
  <c r="M503" i="3"/>
  <c r="N503" i="3"/>
  <c r="O503" i="3"/>
  <c r="P503" i="3"/>
  <c r="Q503" i="3"/>
  <c r="S503" i="3"/>
  <c r="U503" i="3"/>
  <c r="K504" i="3"/>
  <c r="L504" i="3"/>
  <c r="M504" i="3"/>
  <c r="N504" i="3"/>
  <c r="O504" i="3"/>
  <c r="P504" i="3"/>
  <c r="Q504" i="3"/>
  <c r="S504" i="3"/>
  <c r="U504" i="3"/>
  <c r="K505" i="3"/>
  <c r="L505" i="3"/>
  <c r="M505" i="3"/>
  <c r="N505" i="3"/>
  <c r="O505" i="3"/>
  <c r="P505" i="3"/>
  <c r="Q505" i="3"/>
  <c r="S505" i="3"/>
  <c r="U505" i="3"/>
  <c r="K506" i="3"/>
  <c r="L506" i="3"/>
  <c r="M506" i="3"/>
  <c r="N506" i="3"/>
  <c r="O506" i="3"/>
  <c r="P506" i="3"/>
  <c r="Q506" i="3"/>
  <c r="S506" i="3"/>
  <c r="U506" i="3"/>
  <c r="K507" i="3"/>
  <c r="L507" i="3"/>
  <c r="M507" i="3"/>
  <c r="N507" i="3"/>
  <c r="O507" i="3"/>
  <c r="P507" i="3"/>
  <c r="Q507" i="3"/>
  <c r="S507" i="3"/>
  <c r="U507" i="3"/>
  <c r="K515" i="3"/>
  <c r="L515" i="3"/>
  <c r="M515" i="3"/>
  <c r="N515" i="3"/>
  <c r="O515" i="3"/>
  <c r="AB515" i="3" s="1"/>
  <c r="Q515" i="3"/>
  <c r="S515" i="3"/>
  <c r="U515" i="3"/>
  <c r="K516" i="3"/>
  <c r="L516" i="3"/>
  <c r="M516" i="3"/>
  <c r="N516" i="3"/>
  <c r="O516" i="3"/>
  <c r="Q516" i="3"/>
  <c r="S516" i="3"/>
  <c r="U516" i="3"/>
  <c r="K517" i="3"/>
  <c r="L517" i="3"/>
  <c r="M517" i="3"/>
  <c r="N517" i="3"/>
  <c r="O517" i="3"/>
  <c r="Q517" i="3"/>
  <c r="S517" i="3"/>
  <c r="U517" i="3"/>
  <c r="K518" i="3"/>
  <c r="L518" i="3"/>
  <c r="M518" i="3"/>
  <c r="N518" i="3"/>
  <c r="O518" i="3"/>
  <c r="Q518" i="3"/>
  <c r="S518" i="3"/>
  <c r="U518" i="3"/>
  <c r="K519" i="3"/>
  <c r="L519" i="3"/>
  <c r="M519" i="3"/>
  <c r="N519" i="3"/>
  <c r="O519" i="3"/>
  <c r="Q519" i="3"/>
  <c r="S519" i="3"/>
  <c r="U519" i="3"/>
  <c r="K520" i="3"/>
  <c r="L520" i="3"/>
  <c r="M520" i="3"/>
  <c r="N520" i="3"/>
  <c r="O520" i="3"/>
  <c r="Q520" i="3"/>
  <c r="S520" i="3"/>
  <c r="U520" i="3"/>
  <c r="K521" i="3"/>
  <c r="L521" i="3"/>
  <c r="M521" i="3"/>
  <c r="N521" i="3"/>
  <c r="O521" i="3"/>
  <c r="Q521" i="3"/>
  <c r="S521" i="3"/>
  <c r="U521" i="3"/>
  <c r="K522" i="3"/>
  <c r="L522" i="3"/>
  <c r="M522" i="3"/>
  <c r="N522" i="3"/>
  <c r="O522" i="3"/>
  <c r="Q522" i="3"/>
  <c r="S522" i="3"/>
  <c r="U522" i="3"/>
  <c r="K523" i="3"/>
  <c r="L523" i="3"/>
  <c r="M523" i="3"/>
  <c r="N523" i="3"/>
  <c r="O523" i="3"/>
  <c r="Q523" i="3"/>
  <c r="S523" i="3"/>
  <c r="U523" i="3"/>
  <c r="K524" i="3"/>
  <c r="L524" i="3"/>
  <c r="M524" i="3"/>
  <c r="N524" i="3"/>
  <c r="O524" i="3"/>
  <c r="Q524" i="3"/>
  <c r="S524" i="3"/>
  <c r="U524" i="3"/>
  <c r="K525" i="3"/>
  <c r="L525" i="3"/>
  <c r="M525" i="3"/>
  <c r="N525" i="3"/>
  <c r="O525" i="3"/>
  <c r="Q525" i="3"/>
  <c r="S525" i="3"/>
  <c r="U525" i="3"/>
  <c r="K526" i="3"/>
  <c r="L526" i="3"/>
  <c r="M526" i="3"/>
  <c r="N526" i="3"/>
  <c r="O526" i="3"/>
  <c r="Q526" i="3"/>
  <c r="S526" i="3"/>
  <c r="U526" i="3"/>
  <c r="K527" i="3"/>
  <c r="L527" i="3"/>
  <c r="M527" i="3"/>
  <c r="N527" i="3"/>
  <c r="O527" i="3"/>
  <c r="Q527" i="3"/>
  <c r="S527" i="3"/>
  <c r="U527" i="3"/>
  <c r="K528" i="3"/>
  <c r="L528" i="3"/>
  <c r="M528" i="3"/>
  <c r="N528" i="3"/>
  <c r="O528" i="3"/>
  <c r="Q528" i="3"/>
  <c r="S528" i="3"/>
  <c r="U528" i="3"/>
  <c r="K529" i="3"/>
  <c r="L529" i="3"/>
  <c r="M529" i="3"/>
  <c r="N529" i="3"/>
  <c r="O529" i="3"/>
  <c r="AB529" i="3" s="1"/>
  <c r="Q529" i="3"/>
  <c r="S529" i="3"/>
  <c r="U529" i="3"/>
  <c r="K535" i="3"/>
  <c r="L535" i="3"/>
  <c r="M535" i="3"/>
  <c r="N535" i="3"/>
  <c r="O535" i="3"/>
  <c r="P535" i="3"/>
  <c r="Q535" i="3"/>
  <c r="S535" i="3"/>
  <c r="U535" i="3"/>
  <c r="K536" i="3"/>
  <c r="L536" i="3"/>
  <c r="M536" i="3"/>
  <c r="N536" i="3"/>
  <c r="O536" i="3"/>
  <c r="P536" i="3"/>
  <c r="Q536" i="3"/>
  <c r="S536" i="3"/>
  <c r="U536" i="3"/>
  <c r="K537" i="3"/>
  <c r="L537" i="3"/>
  <c r="M537" i="3"/>
  <c r="N537" i="3"/>
  <c r="O537" i="3"/>
  <c r="P537" i="3"/>
  <c r="Q537" i="3"/>
  <c r="S537" i="3"/>
  <c r="U537" i="3"/>
  <c r="K538" i="3"/>
  <c r="L538" i="3"/>
  <c r="M538" i="3"/>
  <c r="N538" i="3"/>
  <c r="O538" i="3"/>
  <c r="P538" i="3"/>
  <c r="Q538" i="3"/>
  <c r="S538" i="3"/>
  <c r="U538" i="3"/>
  <c r="K539" i="3"/>
  <c r="L539" i="3"/>
  <c r="M539" i="3"/>
  <c r="N539" i="3"/>
  <c r="O539" i="3"/>
  <c r="P539" i="3"/>
  <c r="Q539" i="3"/>
  <c r="S539" i="3"/>
  <c r="U539" i="3"/>
  <c r="K540" i="3"/>
  <c r="L540" i="3"/>
  <c r="M540" i="3"/>
  <c r="N540" i="3"/>
  <c r="O540" i="3"/>
  <c r="P540" i="3"/>
  <c r="Q540" i="3"/>
  <c r="S540" i="3"/>
  <c r="U540" i="3"/>
  <c r="K541" i="3"/>
  <c r="L541" i="3"/>
  <c r="M541" i="3"/>
  <c r="N541" i="3"/>
  <c r="O541" i="3"/>
  <c r="P541" i="3"/>
  <c r="Q541" i="3"/>
  <c r="S541" i="3"/>
  <c r="U541" i="3"/>
  <c r="K547" i="3"/>
  <c r="L547" i="3"/>
  <c r="M547" i="3"/>
  <c r="N547" i="3"/>
  <c r="O547" i="3"/>
  <c r="P547" i="3"/>
  <c r="Q547" i="3"/>
  <c r="S547" i="3"/>
  <c r="U547" i="3"/>
  <c r="K548" i="3"/>
  <c r="L548" i="3"/>
  <c r="M548" i="3"/>
  <c r="N548" i="3"/>
  <c r="O548" i="3"/>
  <c r="P548" i="3"/>
  <c r="Q548" i="3"/>
  <c r="S548" i="3"/>
  <c r="U548" i="3"/>
  <c r="K549" i="3"/>
  <c r="L549" i="3"/>
  <c r="M549" i="3"/>
  <c r="N549" i="3"/>
  <c r="O549" i="3"/>
  <c r="P549" i="3"/>
  <c r="Q549" i="3"/>
  <c r="S549" i="3"/>
  <c r="U549" i="3"/>
  <c r="K550" i="3"/>
  <c r="L550" i="3"/>
  <c r="M550" i="3"/>
  <c r="N550" i="3"/>
  <c r="O550" i="3"/>
  <c r="P550" i="3"/>
  <c r="Q550" i="3"/>
  <c r="S550" i="3"/>
  <c r="U550" i="3"/>
  <c r="K551" i="3"/>
  <c r="L551" i="3"/>
  <c r="M551" i="3"/>
  <c r="N551" i="3"/>
  <c r="O551" i="3"/>
  <c r="P551" i="3"/>
  <c r="Q551" i="3"/>
  <c r="S551" i="3"/>
  <c r="U551" i="3"/>
  <c r="K552" i="3"/>
  <c r="L552" i="3"/>
  <c r="M552" i="3"/>
  <c r="N552" i="3"/>
  <c r="O552" i="3"/>
  <c r="P552" i="3"/>
  <c r="Q552" i="3"/>
  <c r="S552" i="3"/>
  <c r="U552" i="3"/>
  <c r="K558" i="3"/>
  <c r="L558" i="3"/>
  <c r="M558" i="3"/>
  <c r="N558" i="3"/>
  <c r="O558" i="3"/>
  <c r="P558" i="3"/>
  <c r="Q558" i="3"/>
  <c r="S558" i="3"/>
  <c r="U558" i="3"/>
  <c r="K559" i="3"/>
  <c r="L559" i="3"/>
  <c r="M559" i="3"/>
  <c r="N559" i="3"/>
  <c r="O559" i="3"/>
  <c r="P559" i="3"/>
  <c r="Q559" i="3"/>
  <c r="S559" i="3"/>
  <c r="U559" i="3"/>
  <c r="K560" i="3"/>
  <c r="L560" i="3"/>
  <c r="M560" i="3"/>
  <c r="N560" i="3"/>
  <c r="O560" i="3"/>
  <c r="P560" i="3"/>
  <c r="Q560" i="3"/>
  <c r="S560" i="3"/>
  <c r="U560" i="3"/>
  <c r="K561" i="3"/>
  <c r="L561" i="3"/>
  <c r="M561" i="3"/>
  <c r="N561" i="3"/>
  <c r="O561" i="3"/>
  <c r="P561" i="3"/>
  <c r="Q561" i="3"/>
  <c r="S561" i="3"/>
  <c r="U561" i="3"/>
  <c r="K562" i="3"/>
  <c r="L562" i="3"/>
  <c r="M562" i="3"/>
  <c r="N562" i="3"/>
  <c r="O562" i="3"/>
  <c r="P562" i="3"/>
  <c r="Q562" i="3"/>
  <c r="S562" i="3"/>
  <c r="U562" i="3"/>
  <c r="K563" i="3"/>
  <c r="L563" i="3"/>
  <c r="M563" i="3"/>
  <c r="N563" i="3"/>
  <c r="O563" i="3"/>
  <c r="P563" i="3"/>
  <c r="Q563" i="3"/>
  <c r="S563" i="3"/>
  <c r="U563" i="3"/>
  <c r="K564" i="3"/>
  <c r="L564" i="3"/>
  <c r="M564" i="3"/>
  <c r="N564" i="3"/>
  <c r="O564" i="3"/>
  <c r="P564" i="3"/>
  <c r="Q564" i="3"/>
  <c r="S564" i="3"/>
  <c r="U564" i="3"/>
  <c r="K572" i="3"/>
  <c r="L572" i="3"/>
  <c r="M572" i="3"/>
  <c r="N572" i="3"/>
  <c r="O572" i="3"/>
  <c r="P572" i="3"/>
  <c r="Q572" i="3"/>
  <c r="S572" i="3"/>
  <c r="U572" i="3"/>
  <c r="K573" i="3"/>
  <c r="L573" i="3"/>
  <c r="M573" i="3"/>
  <c r="N573" i="3"/>
  <c r="O573" i="3"/>
  <c r="P573" i="3"/>
  <c r="Q573" i="3"/>
  <c r="S573" i="3"/>
  <c r="U573" i="3"/>
  <c r="K574" i="3"/>
  <c r="L574" i="3"/>
  <c r="M574" i="3"/>
  <c r="N574" i="3"/>
  <c r="O574" i="3"/>
  <c r="P574" i="3"/>
  <c r="Q574" i="3"/>
  <c r="S574" i="3"/>
  <c r="U574" i="3"/>
  <c r="K575" i="3"/>
  <c r="L575" i="3"/>
  <c r="M575" i="3"/>
  <c r="N575" i="3"/>
  <c r="O575" i="3"/>
  <c r="P575" i="3"/>
  <c r="Q575" i="3"/>
  <c r="S575" i="3"/>
  <c r="U575" i="3"/>
  <c r="K576" i="3"/>
  <c r="L576" i="3"/>
  <c r="M576" i="3"/>
  <c r="N576" i="3"/>
  <c r="O576" i="3"/>
  <c r="P576" i="3"/>
  <c r="Q576" i="3"/>
  <c r="S576" i="3"/>
  <c r="U576" i="3"/>
  <c r="K577" i="3"/>
  <c r="L577" i="3"/>
  <c r="M577" i="3"/>
  <c r="N577" i="3"/>
  <c r="O577" i="3"/>
  <c r="P577" i="3"/>
  <c r="Q577" i="3"/>
  <c r="S577" i="3"/>
  <c r="U577" i="3"/>
  <c r="K578" i="3"/>
  <c r="L578" i="3"/>
  <c r="M578" i="3"/>
  <c r="N578" i="3"/>
  <c r="O578" i="3"/>
  <c r="P578" i="3"/>
  <c r="Q578" i="3"/>
  <c r="S578" i="3"/>
  <c r="U578" i="3"/>
  <c r="K579" i="3"/>
  <c r="L579" i="3"/>
  <c r="M579" i="3"/>
  <c r="N579" i="3"/>
  <c r="O579" i="3"/>
  <c r="P579" i="3"/>
  <c r="Q579" i="3"/>
  <c r="S579" i="3"/>
  <c r="U579" i="3"/>
  <c r="K580" i="3"/>
  <c r="L580" i="3"/>
  <c r="M580" i="3"/>
  <c r="N580" i="3"/>
  <c r="O580" i="3"/>
  <c r="P580" i="3"/>
  <c r="Q580" i="3"/>
  <c r="S580" i="3"/>
  <c r="U580" i="3"/>
  <c r="K581" i="3"/>
  <c r="L581" i="3"/>
  <c r="M581" i="3"/>
  <c r="N581" i="3"/>
  <c r="O581" i="3"/>
  <c r="P581" i="3"/>
  <c r="Q581" i="3"/>
  <c r="S581" i="3"/>
  <c r="U581" i="3"/>
  <c r="K582" i="3"/>
  <c r="L582" i="3"/>
  <c r="M582" i="3"/>
  <c r="N582" i="3"/>
  <c r="O582" i="3"/>
  <c r="P582" i="3"/>
  <c r="Q582" i="3"/>
  <c r="S582" i="3"/>
  <c r="U582" i="3"/>
  <c r="K583" i="3"/>
  <c r="L583" i="3"/>
  <c r="M583" i="3"/>
  <c r="N583" i="3"/>
  <c r="O583" i="3"/>
  <c r="P583" i="3"/>
  <c r="Q583" i="3"/>
  <c r="S583" i="3"/>
  <c r="U583" i="3"/>
  <c r="K584" i="3"/>
  <c r="L584" i="3"/>
  <c r="M584" i="3"/>
  <c r="N584" i="3"/>
  <c r="O584" i="3"/>
  <c r="P584" i="3"/>
  <c r="Q584" i="3"/>
  <c r="S584" i="3"/>
  <c r="U584" i="3"/>
  <c r="K585" i="3"/>
  <c r="L585" i="3"/>
  <c r="M585" i="3"/>
  <c r="N585" i="3"/>
  <c r="O585" i="3"/>
  <c r="P585" i="3"/>
  <c r="Q585" i="3"/>
  <c r="S585" i="3"/>
  <c r="U585" i="3"/>
  <c r="K586" i="3"/>
  <c r="L586" i="3"/>
  <c r="M586" i="3"/>
  <c r="N586" i="3"/>
  <c r="O586" i="3"/>
  <c r="P586" i="3"/>
  <c r="Q586" i="3"/>
  <c r="S586" i="3"/>
  <c r="U586" i="3"/>
  <c r="K587" i="3"/>
  <c r="L587" i="3"/>
  <c r="M587" i="3"/>
  <c r="N587" i="3"/>
  <c r="O587" i="3"/>
  <c r="P587" i="3"/>
  <c r="Q587" i="3"/>
  <c r="S587" i="3"/>
  <c r="U587" i="3"/>
  <c r="K588" i="3"/>
  <c r="L588" i="3"/>
  <c r="M588" i="3"/>
  <c r="N588" i="3"/>
  <c r="O588" i="3"/>
  <c r="P588" i="3"/>
  <c r="Q588" i="3"/>
  <c r="S588" i="3"/>
  <c r="U588" i="3"/>
  <c r="K589" i="3"/>
  <c r="L589" i="3"/>
  <c r="M589" i="3"/>
  <c r="N589" i="3"/>
  <c r="O589" i="3"/>
  <c r="P589" i="3"/>
  <c r="Q589" i="3"/>
  <c r="S589" i="3"/>
  <c r="U589" i="3"/>
  <c r="K590" i="3"/>
  <c r="L590" i="3"/>
  <c r="M590" i="3"/>
  <c r="N590" i="3"/>
  <c r="O590" i="3"/>
  <c r="P590" i="3"/>
  <c r="Q590" i="3"/>
  <c r="S590" i="3"/>
  <c r="U590" i="3"/>
  <c r="K591" i="3"/>
  <c r="L591" i="3"/>
  <c r="M591" i="3"/>
  <c r="N591" i="3"/>
  <c r="O591" i="3"/>
  <c r="P591" i="3"/>
  <c r="Q591" i="3"/>
  <c r="S591" i="3"/>
  <c r="U591" i="3"/>
  <c r="K592" i="3"/>
  <c r="L592" i="3"/>
  <c r="M592" i="3"/>
  <c r="N592" i="3"/>
  <c r="O592" i="3"/>
  <c r="P592" i="3"/>
  <c r="Q592" i="3"/>
  <c r="S592" i="3"/>
  <c r="U592" i="3"/>
  <c r="K600" i="3"/>
  <c r="L600" i="3"/>
  <c r="M600" i="3"/>
  <c r="N600" i="3"/>
  <c r="O600" i="3"/>
  <c r="P600" i="3"/>
  <c r="Q600" i="3"/>
  <c r="S600" i="3"/>
  <c r="U600" i="3"/>
  <c r="K601" i="3"/>
  <c r="L601" i="3"/>
  <c r="M601" i="3"/>
  <c r="N601" i="3"/>
  <c r="O601" i="3"/>
  <c r="P601" i="3"/>
  <c r="Q601" i="3"/>
  <c r="S601" i="3"/>
  <c r="U601" i="3"/>
  <c r="K602" i="3"/>
  <c r="L602" i="3"/>
  <c r="M602" i="3"/>
  <c r="N602" i="3"/>
  <c r="O602" i="3"/>
  <c r="P602" i="3"/>
  <c r="Q602" i="3"/>
  <c r="S602" i="3"/>
  <c r="U602" i="3"/>
  <c r="K603" i="3"/>
  <c r="L603" i="3"/>
  <c r="M603" i="3"/>
  <c r="N603" i="3"/>
  <c r="O603" i="3"/>
  <c r="P603" i="3"/>
  <c r="Q603" i="3"/>
  <c r="S603" i="3"/>
  <c r="U603" i="3"/>
  <c r="K604" i="3"/>
  <c r="L604" i="3"/>
  <c r="M604" i="3"/>
  <c r="N604" i="3"/>
  <c r="O604" i="3"/>
  <c r="P604" i="3"/>
  <c r="Q604" i="3"/>
  <c r="S604" i="3"/>
  <c r="U604" i="3"/>
  <c r="K605" i="3"/>
  <c r="L605" i="3"/>
  <c r="M605" i="3"/>
  <c r="N605" i="3"/>
  <c r="O605" i="3"/>
  <c r="P605" i="3"/>
  <c r="Q605" i="3"/>
  <c r="S605" i="3"/>
  <c r="U605" i="3"/>
  <c r="K606" i="3"/>
  <c r="L606" i="3"/>
  <c r="M606" i="3"/>
  <c r="N606" i="3"/>
  <c r="O606" i="3"/>
  <c r="P606" i="3"/>
  <c r="Q606" i="3"/>
  <c r="S606" i="3"/>
  <c r="U606" i="3"/>
  <c r="K607" i="3"/>
  <c r="L607" i="3"/>
  <c r="M607" i="3"/>
  <c r="N607" i="3"/>
  <c r="O607" i="3"/>
  <c r="P607" i="3"/>
  <c r="Q607" i="3"/>
  <c r="S607" i="3"/>
  <c r="U607" i="3"/>
  <c r="K608" i="3"/>
  <c r="L608" i="3"/>
  <c r="M608" i="3"/>
  <c r="N608" i="3"/>
  <c r="O608" i="3"/>
  <c r="P608" i="3"/>
  <c r="Q608" i="3"/>
  <c r="S608" i="3"/>
  <c r="U608" i="3"/>
  <c r="K609" i="3"/>
  <c r="L609" i="3"/>
  <c r="M609" i="3"/>
  <c r="N609" i="3"/>
  <c r="O609" i="3"/>
  <c r="P609" i="3"/>
  <c r="Q609" i="3"/>
  <c r="S609" i="3"/>
  <c r="U609" i="3"/>
  <c r="K610" i="3"/>
  <c r="L610" i="3"/>
  <c r="M610" i="3"/>
  <c r="N610" i="3"/>
  <c r="O610" i="3"/>
  <c r="P610" i="3"/>
  <c r="Q610" i="3"/>
  <c r="S610" i="3"/>
  <c r="U610" i="3"/>
  <c r="K611" i="3"/>
  <c r="L611" i="3"/>
  <c r="M611" i="3"/>
  <c r="N611" i="3"/>
  <c r="O611" i="3"/>
  <c r="P611" i="3"/>
  <c r="Q611" i="3"/>
  <c r="S611" i="3"/>
  <c r="U611" i="3"/>
  <c r="K612" i="3"/>
  <c r="L612" i="3"/>
  <c r="M612" i="3"/>
  <c r="N612" i="3"/>
  <c r="O612" i="3"/>
  <c r="P612" i="3"/>
  <c r="Q612" i="3"/>
  <c r="S612" i="3"/>
  <c r="U612" i="3"/>
  <c r="K613" i="3"/>
  <c r="L613" i="3"/>
  <c r="M613" i="3"/>
  <c r="N613" i="3"/>
  <c r="O613" i="3"/>
  <c r="P613" i="3"/>
  <c r="Q613" i="3"/>
  <c r="S613" i="3"/>
  <c r="U613" i="3"/>
  <c r="K614" i="3"/>
  <c r="L614" i="3"/>
  <c r="M614" i="3"/>
  <c r="N614" i="3"/>
  <c r="O614" i="3"/>
  <c r="P614" i="3"/>
  <c r="Q614" i="3"/>
  <c r="S614" i="3"/>
  <c r="U614" i="3"/>
  <c r="K615" i="3"/>
  <c r="L615" i="3"/>
  <c r="M615" i="3"/>
  <c r="N615" i="3"/>
  <c r="O615" i="3"/>
  <c r="P615" i="3"/>
  <c r="Q615" i="3"/>
  <c r="S615" i="3"/>
  <c r="U615" i="3"/>
  <c r="K616" i="3"/>
  <c r="L616" i="3"/>
  <c r="M616" i="3"/>
  <c r="N616" i="3"/>
  <c r="O616" i="3"/>
  <c r="P616" i="3"/>
  <c r="Q616" i="3"/>
  <c r="S616" i="3"/>
  <c r="U616" i="3"/>
  <c r="K617" i="3"/>
  <c r="L617" i="3"/>
  <c r="M617" i="3"/>
  <c r="N617" i="3"/>
  <c r="O617" i="3"/>
  <c r="P617" i="3"/>
  <c r="Q617" i="3"/>
  <c r="S617" i="3"/>
  <c r="U617" i="3"/>
  <c r="K618" i="3"/>
  <c r="L618" i="3"/>
  <c r="M618" i="3"/>
  <c r="N618" i="3"/>
  <c r="O618" i="3"/>
  <c r="P618" i="3"/>
  <c r="Q618" i="3"/>
  <c r="S618" i="3"/>
  <c r="U618" i="3"/>
  <c r="K619" i="3"/>
  <c r="L619" i="3"/>
  <c r="M619" i="3"/>
  <c r="N619" i="3"/>
  <c r="O619" i="3"/>
  <c r="P619" i="3"/>
  <c r="Q619" i="3"/>
  <c r="S619" i="3"/>
  <c r="U619" i="3"/>
  <c r="K10" i="3"/>
  <c r="L10" i="3"/>
  <c r="M10" i="3"/>
  <c r="N10" i="3"/>
  <c r="O10" i="3"/>
  <c r="P10" i="3"/>
  <c r="Q10" i="3"/>
  <c r="S10" i="3"/>
  <c r="U10" i="3"/>
  <c r="K11" i="3"/>
  <c r="L11" i="3"/>
  <c r="M11" i="3"/>
  <c r="N11" i="3"/>
  <c r="O11" i="3"/>
  <c r="P11" i="3"/>
  <c r="Q11" i="3"/>
  <c r="S11" i="3"/>
  <c r="U11" i="3"/>
  <c r="K12" i="3"/>
  <c r="L12" i="3"/>
  <c r="M12" i="3"/>
  <c r="N12" i="3"/>
  <c r="O12" i="3"/>
  <c r="P12" i="3"/>
  <c r="Q12" i="3"/>
  <c r="S12" i="3"/>
  <c r="U12" i="3"/>
  <c r="K13" i="3"/>
  <c r="L13" i="3"/>
  <c r="M13" i="3"/>
  <c r="N13" i="3"/>
  <c r="O13" i="3"/>
  <c r="P13" i="3"/>
  <c r="Q13" i="3"/>
  <c r="S13" i="3"/>
  <c r="U13" i="3"/>
  <c r="K14" i="3"/>
  <c r="L14" i="3"/>
  <c r="M14" i="3"/>
  <c r="N14" i="3"/>
  <c r="O14" i="3"/>
  <c r="P14" i="3"/>
  <c r="Q14" i="3"/>
  <c r="S14" i="3"/>
  <c r="U14" i="3"/>
  <c r="K15" i="3"/>
  <c r="L15" i="3"/>
  <c r="M15" i="3"/>
  <c r="N15" i="3"/>
  <c r="O15" i="3"/>
  <c r="P15" i="3"/>
  <c r="Q15" i="3"/>
  <c r="S15" i="3"/>
  <c r="U15" i="3"/>
  <c r="L9" i="3"/>
  <c r="M9" i="3"/>
  <c r="N9" i="3"/>
  <c r="O9" i="3"/>
  <c r="P9" i="3"/>
  <c r="Q9" i="3"/>
  <c r="S9" i="3"/>
  <c r="U9" i="3"/>
  <c r="K9" i="3"/>
  <c r="I619" i="3"/>
  <c r="H619" i="3"/>
  <c r="E619" i="3"/>
  <c r="I618" i="3"/>
  <c r="H618" i="3"/>
  <c r="E618" i="3"/>
  <c r="I617" i="3"/>
  <c r="H617" i="3"/>
  <c r="E617" i="3"/>
  <c r="I616" i="3"/>
  <c r="H616" i="3"/>
  <c r="E616" i="3"/>
  <c r="I615" i="3"/>
  <c r="H615" i="3"/>
  <c r="F615" i="3"/>
  <c r="E615" i="3"/>
  <c r="I614" i="3"/>
  <c r="H614" i="3"/>
  <c r="F614" i="3"/>
  <c r="E614" i="3"/>
  <c r="I613" i="3"/>
  <c r="H613" i="3"/>
  <c r="F613" i="3"/>
  <c r="E613" i="3"/>
  <c r="I612" i="3"/>
  <c r="H612" i="3"/>
  <c r="E612" i="3"/>
  <c r="I611" i="3"/>
  <c r="H611" i="3"/>
  <c r="F611" i="3"/>
  <c r="E611" i="3"/>
  <c r="I610" i="3"/>
  <c r="H610" i="3"/>
  <c r="F610" i="3"/>
  <c r="E610" i="3"/>
  <c r="I609" i="3"/>
  <c r="H609" i="3"/>
  <c r="F609" i="3"/>
  <c r="E609" i="3"/>
  <c r="I608" i="3"/>
  <c r="H608" i="3"/>
  <c r="F608" i="3"/>
  <c r="E608" i="3"/>
  <c r="I607" i="3"/>
  <c r="H607" i="3"/>
  <c r="F607" i="3"/>
  <c r="E607" i="3"/>
  <c r="I606" i="3"/>
  <c r="H606" i="3"/>
  <c r="F606" i="3"/>
  <c r="E606" i="3"/>
  <c r="I605" i="3"/>
  <c r="H605" i="3"/>
  <c r="F605" i="3"/>
  <c r="E605" i="3"/>
  <c r="I604" i="3"/>
  <c r="H604" i="3"/>
  <c r="F604" i="3"/>
  <c r="E604" i="3"/>
  <c r="I603" i="3"/>
  <c r="H603" i="3"/>
  <c r="F603" i="3"/>
  <c r="E603" i="3"/>
  <c r="I602" i="3"/>
  <c r="H602" i="3"/>
  <c r="F602" i="3"/>
  <c r="E602" i="3"/>
  <c r="I601" i="3"/>
  <c r="H601" i="3"/>
  <c r="F601" i="3"/>
  <c r="E601" i="3"/>
  <c r="I600" i="3"/>
  <c r="H600" i="3"/>
  <c r="F600" i="3"/>
  <c r="E600" i="3"/>
  <c r="F598" i="3"/>
  <c r="E598" i="3"/>
  <c r="E621" i="3" s="1"/>
  <c r="D340" i="7" s="1"/>
  <c r="C597" i="3"/>
  <c r="B337" i="7" s="1"/>
  <c r="A37" i="6"/>
  <c r="I592" i="3"/>
  <c r="H592" i="3"/>
  <c r="E592" i="3"/>
  <c r="I591" i="3"/>
  <c r="H591" i="3"/>
  <c r="E591" i="3"/>
  <c r="I590" i="3"/>
  <c r="H590" i="3"/>
  <c r="F590" i="3"/>
  <c r="E590" i="3"/>
  <c r="I589" i="3"/>
  <c r="H589" i="3"/>
  <c r="F589" i="3"/>
  <c r="E589" i="3"/>
  <c r="I588" i="3"/>
  <c r="H588" i="3"/>
  <c r="F588" i="3"/>
  <c r="E588" i="3"/>
  <c r="I587" i="3"/>
  <c r="H587" i="3"/>
  <c r="F587" i="3"/>
  <c r="E587" i="3"/>
  <c r="I586" i="3"/>
  <c r="H586" i="3"/>
  <c r="F586" i="3"/>
  <c r="E586" i="3"/>
  <c r="I585" i="3"/>
  <c r="H585" i="3"/>
  <c r="F585" i="3"/>
  <c r="E585" i="3"/>
  <c r="I584" i="3"/>
  <c r="H584" i="3"/>
  <c r="F584" i="3"/>
  <c r="E584" i="3"/>
  <c r="I583" i="3"/>
  <c r="H583" i="3"/>
  <c r="F583" i="3"/>
  <c r="E583" i="3"/>
  <c r="I582" i="3"/>
  <c r="H582" i="3"/>
  <c r="F582" i="3"/>
  <c r="E582" i="3"/>
  <c r="I581" i="3"/>
  <c r="H581" i="3"/>
  <c r="F581" i="3"/>
  <c r="E581" i="3"/>
  <c r="I580" i="3"/>
  <c r="H580" i="3"/>
  <c r="F580" i="3"/>
  <c r="E580" i="3"/>
  <c r="I579" i="3"/>
  <c r="H579" i="3"/>
  <c r="F579" i="3"/>
  <c r="E579" i="3"/>
  <c r="I578" i="3"/>
  <c r="H578" i="3"/>
  <c r="F578" i="3"/>
  <c r="E578" i="3"/>
  <c r="I577" i="3"/>
  <c r="H577" i="3"/>
  <c r="F577" i="3"/>
  <c r="E577" i="3"/>
  <c r="I576" i="3"/>
  <c r="H576" i="3"/>
  <c r="F576" i="3"/>
  <c r="E576" i="3"/>
  <c r="I575" i="3"/>
  <c r="H575" i="3"/>
  <c r="F575" i="3"/>
  <c r="E575" i="3"/>
  <c r="I574" i="3"/>
  <c r="H574" i="3"/>
  <c r="F574" i="3"/>
  <c r="E574" i="3"/>
  <c r="I573" i="3"/>
  <c r="H573" i="3"/>
  <c r="F573" i="3"/>
  <c r="E573" i="3"/>
  <c r="I572" i="3"/>
  <c r="H572" i="3"/>
  <c r="F572" i="3"/>
  <c r="E572" i="3"/>
  <c r="F570" i="3"/>
  <c r="E570" i="3"/>
  <c r="E594" i="3" s="1"/>
  <c r="D307" i="7" s="1"/>
  <c r="C569" i="3"/>
  <c r="C595" i="3"/>
  <c r="I564" i="3"/>
  <c r="H564" i="3"/>
  <c r="E564" i="3"/>
  <c r="I563" i="3"/>
  <c r="H563" i="3"/>
  <c r="E563" i="3"/>
  <c r="I562" i="3"/>
  <c r="H562" i="3"/>
  <c r="E562" i="3"/>
  <c r="I561" i="3"/>
  <c r="H561" i="3"/>
  <c r="E561" i="3"/>
  <c r="I560" i="3"/>
  <c r="H560" i="3"/>
  <c r="E560" i="3"/>
  <c r="I559" i="3"/>
  <c r="H559" i="3"/>
  <c r="E559" i="3"/>
  <c r="I558" i="3"/>
  <c r="H558" i="3"/>
  <c r="E558" i="3"/>
  <c r="E556" i="3"/>
  <c r="E566" i="3" s="1"/>
  <c r="D176" i="7" s="1"/>
  <c r="I552" i="3"/>
  <c r="H552" i="3"/>
  <c r="E552" i="3"/>
  <c r="I551" i="3"/>
  <c r="H551" i="3"/>
  <c r="E551" i="3"/>
  <c r="I550" i="3"/>
  <c r="H550" i="3"/>
  <c r="E550" i="3"/>
  <c r="I549" i="3"/>
  <c r="H549" i="3"/>
  <c r="E549" i="3"/>
  <c r="I548" i="3"/>
  <c r="H548" i="3"/>
  <c r="E548" i="3"/>
  <c r="I547" i="3"/>
  <c r="H547" i="3"/>
  <c r="F547" i="3"/>
  <c r="E547" i="3"/>
  <c r="E545" i="3"/>
  <c r="E554" i="3" s="1"/>
  <c r="D175" i="7" s="1"/>
  <c r="I541" i="3"/>
  <c r="H541" i="3"/>
  <c r="E541" i="3"/>
  <c r="I540" i="3"/>
  <c r="H540" i="3"/>
  <c r="E540" i="3"/>
  <c r="I539" i="3"/>
  <c r="H539" i="3"/>
  <c r="E539" i="3"/>
  <c r="I538" i="3"/>
  <c r="H538" i="3"/>
  <c r="F538" i="3"/>
  <c r="E538" i="3"/>
  <c r="I537" i="3"/>
  <c r="H537" i="3"/>
  <c r="F537" i="3"/>
  <c r="E537" i="3"/>
  <c r="I536" i="3"/>
  <c r="H536" i="3"/>
  <c r="F536" i="3"/>
  <c r="E536" i="3"/>
  <c r="I535" i="3"/>
  <c r="H535" i="3"/>
  <c r="F535" i="3"/>
  <c r="E535" i="3"/>
  <c r="E533" i="3"/>
  <c r="E543" i="3" s="1"/>
  <c r="D174" i="7" s="1"/>
  <c r="I529" i="3"/>
  <c r="H529" i="3"/>
  <c r="E529" i="3"/>
  <c r="I528" i="3"/>
  <c r="H528" i="3"/>
  <c r="E528" i="3"/>
  <c r="I527" i="3"/>
  <c r="H527" i="3"/>
  <c r="E527" i="3"/>
  <c r="I526" i="3"/>
  <c r="H526" i="3"/>
  <c r="E526" i="3"/>
  <c r="I525" i="3"/>
  <c r="H525" i="3"/>
  <c r="E525" i="3"/>
  <c r="I524" i="3"/>
  <c r="H524" i="3"/>
  <c r="E524" i="3"/>
  <c r="I523" i="3"/>
  <c r="H523" i="3"/>
  <c r="E523" i="3"/>
  <c r="I522" i="3"/>
  <c r="H522" i="3"/>
  <c r="F522" i="3"/>
  <c r="E522" i="3"/>
  <c r="I521" i="3"/>
  <c r="H521" i="3"/>
  <c r="F521" i="3"/>
  <c r="E521" i="3"/>
  <c r="I520" i="3"/>
  <c r="H520" i="3"/>
  <c r="F520" i="3"/>
  <c r="E520" i="3"/>
  <c r="I519" i="3"/>
  <c r="H519" i="3"/>
  <c r="F519" i="3"/>
  <c r="E519" i="3"/>
  <c r="I518" i="3"/>
  <c r="H518" i="3"/>
  <c r="F518" i="3"/>
  <c r="E518" i="3"/>
  <c r="I517" i="3"/>
  <c r="H517" i="3"/>
  <c r="F517" i="3"/>
  <c r="E517" i="3"/>
  <c r="I516" i="3"/>
  <c r="H516" i="3"/>
  <c r="F516" i="3"/>
  <c r="E516" i="3"/>
  <c r="I515" i="3"/>
  <c r="H515" i="3"/>
  <c r="F515" i="3"/>
  <c r="E515" i="3"/>
  <c r="F513" i="3"/>
  <c r="E513" i="3"/>
  <c r="E531" i="3" s="1"/>
  <c r="D173" i="7" s="1"/>
  <c r="C512" i="3"/>
  <c r="C567" i="3" s="1"/>
  <c r="I507" i="3"/>
  <c r="H507" i="3"/>
  <c r="E507" i="3"/>
  <c r="I506" i="3"/>
  <c r="H506" i="3"/>
  <c r="E506" i="3"/>
  <c r="I505" i="3"/>
  <c r="H505" i="3"/>
  <c r="E505" i="3"/>
  <c r="I504" i="3"/>
  <c r="H504" i="3"/>
  <c r="F504" i="3"/>
  <c r="E504" i="3"/>
  <c r="I503" i="3"/>
  <c r="H503" i="3"/>
  <c r="F503" i="3"/>
  <c r="E503" i="3"/>
  <c r="I502" i="3"/>
  <c r="H502" i="3"/>
  <c r="F502" i="3"/>
  <c r="E502" i="3"/>
  <c r="I501" i="3"/>
  <c r="H501" i="3"/>
  <c r="F501" i="3"/>
  <c r="E501" i="3"/>
  <c r="I500" i="3"/>
  <c r="H500" i="3"/>
  <c r="F500" i="3"/>
  <c r="E500" i="3"/>
  <c r="I499" i="3"/>
  <c r="H499" i="3"/>
  <c r="F499" i="3"/>
  <c r="E499" i="3"/>
  <c r="I498" i="3"/>
  <c r="H498" i="3"/>
  <c r="F498" i="3"/>
  <c r="E498" i="3"/>
  <c r="E496" i="3"/>
  <c r="E509" i="3" s="1"/>
  <c r="D121" i="7" s="1"/>
  <c r="I492" i="3"/>
  <c r="H492" i="3"/>
  <c r="E492" i="3"/>
  <c r="I491" i="3"/>
  <c r="H491" i="3"/>
  <c r="E491" i="3"/>
  <c r="I490" i="3"/>
  <c r="H490" i="3"/>
  <c r="F490" i="3"/>
  <c r="E490" i="3"/>
  <c r="I489" i="3"/>
  <c r="H489" i="3"/>
  <c r="F489" i="3"/>
  <c r="E489" i="3"/>
  <c r="I488" i="3"/>
  <c r="H488" i="3"/>
  <c r="F488" i="3"/>
  <c r="E488" i="3"/>
  <c r="E486" i="3"/>
  <c r="E494" i="3" s="1"/>
  <c r="D120" i="7" s="1"/>
  <c r="I482" i="3"/>
  <c r="H482" i="3"/>
  <c r="E482" i="3"/>
  <c r="I481" i="3"/>
  <c r="H481" i="3"/>
  <c r="E481" i="3"/>
  <c r="I480" i="3"/>
  <c r="H480" i="3"/>
  <c r="F480" i="3"/>
  <c r="E480" i="3"/>
  <c r="I479" i="3"/>
  <c r="H479" i="3"/>
  <c r="F479" i="3"/>
  <c r="E479" i="3"/>
  <c r="I478" i="3"/>
  <c r="H478" i="3"/>
  <c r="F478" i="3"/>
  <c r="E478" i="3"/>
  <c r="E476" i="3"/>
  <c r="E484" i="3" s="1"/>
  <c r="D119" i="7" s="1"/>
  <c r="I472" i="3"/>
  <c r="H472" i="3"/>
  <c r="E472" i="3"/>
  <c r="I471" i="3"/>
  <c r="H471" i="3"/>
  <c r="E471" i="3"/>
  <c r="I470" i="3"/>
  <c r="H470" i="3"/>
  <c r="E470" i="3"/>
  <c r="I469" i="3"/>
  <c r="H469" i="3"/>
  <c r="E469" i="3"/>
  <c r="I468" i="3"/>
  <c r="H468" i="3"/>
  <c r="F468" i="3"/>
  <c r="E468" i="3"/>
  <c r="I467" i="3"/>
  <c r="H467" i="3"/>
  <c r="F467" i="3"/>
  <c r="E467" i="3"/>
  <c r="I466" i="3"/>
  <c r="H466" i="3"/>
  <c r="F466" i="3"/>
  <c r="E466" i="3"/>
  <c r="I465" i="3"/>
  <c r="H465" i="3"/>
  <c r="F465" i="3"/>
  <c r="E465" i="3"/>
  <c r="I464" i="3"/>
  <c r="H464" i="3"/>
  <c r="F464" i="3"/>
  <c r="E464" i="3"/>
  <c r="I463" i="3"/>
  <c r="H463" i="3"/>
  <c r="F463" i="3"/>
  <c r="E463" i="3"/>
  <c r="I462" i="3"/>
  <c r="H462" i="3"/>
  <c r="F462" i="3"/>
  <c r="E462" i="3"/>
  <c r="I461" i="3"/>
  <c r="H461" i="3"/>
  <c r="F461" i="3"/>
  <c r="E461" i="3"/>
  <c r="I460" i="3"/>
  <c r="H460" i="3"/>
  <c r="F460" i="3"/>
  <c r="E460" i="3"/>
  <c r="I459" i="3"/>
  <c r="H459" i="3"/>
  <c r="F459" i="3"/>
  <c r="E459" i="3"/>
  <c r="I458" i="3"/>
  <c r="H458" i="3"/>
  <c r="F458" i="3"/>
  <c r="E458" i="3"/>
  <c r="I457" i="3"/>
  <c r="H457" i="3"/>
  <c r="F457" i="3"/>
  <c r="E457" i="3"/>
  <c r="I456" i="3"/>
  <c r="H456" i="3"/>
  <c r="F456" i="3"/>
  <c r="E456" i="3"/>
  <c r="I455" i="3"/>
  <c r="H455" i="3"/>
  <c r="F455" i="3"/>
  <c r="E455" i="3"/>
  <c r="I454" i="3"/>
  <c r="H454" i="3"/>
  <c r="F454" i="3"/>
  <c r="E454" i="3"/>
  <c r="I453" i="3"/>
  <c r="H453" i="3"/>
  <c r="F453" i="3"/>
  <c r="E453" i="3"/>
  <c r="I452" i="3"/>
  <c r="H452" i="3"/>
  <c r="F452" i="3"/>
  <c r="E452" i="3"/>
  <c r="I451" i="3"/>
  <c r="H451" i="3"/>
  <c r="F451" i="3"/>
  <c r="E451" i="3"/>
  <c r="I450" i="3"/>
  <c r="H450" i="3"/>
  <c r="F450" i="3"/>
  <c r="E450" i="3"/>
  <c r="I449" i="3"/>
  <c r="H449" i="3"/>
  <c r="F449" i="3"/>
  <c r="E449" i="3"/>
  <c r="I448" i="3"/>
  <c r="H448" i="3"/>
  <c r="F448" i="3"/>
  <c r="E448" i="3"/>
  <c r="F446" i="3"/>
  <c r="E446" i="3"/>
  <c r="E474" i="3" s="1"/>
  <c r="D118" i="7" s="1"/>
  <c r="C445" i="3"/>
  <c r="D116" i="7" s="1"/>
  <c r="I440" i="3"/>
  <c r="H440" i="3"/>
  <c r="E440" i="3"/>
  <c r="I439" i="3"/>
  <c r="H439" i="3"/>
  <c r="E439" i="3"/>
  <c r="I438" i="3"/>
  <c r="H438" i="3"/>
  <c r="E438" i="3"/>
  <c r="I437" i="3"/>
  <c r="H437" i="3"/>
  <c r="F437" i="3"/>
  <c r="E437" i="3"/>
  <c r="I436" i="3"/>
  <c r="H436" i="3"/>
  <c r="F436" i="3"/>
  <c r="E436" i="3"/>
  <c r="I435" i="3"/>
  <c r="H435" i="3"/>
  <c r="F435" i="3"/>
  <c r="E435" i="3"/>
  <c r="I434" i="3"/>
  <c r="H434" i="3"/>
  <c r="F434" i="3"/>
  <c r="E434" i="3"/>
  <c r="I433" i="3"/>
  <c r="H433" i="3"/>
  <c r="F433" i="3"/>
  <c r="E433" i="3"/>
  <c r="F431" i="3"/>
  <c r="E431" i="3"/>
  <c r="E442" i="3" s="1"/>
  <c r="D83" i="7" s="1"/>
  <c r="H429" i="3"/>
  <c r="I426" i="3"/>
  <c r="H426" i="3"/>
  <c r="E426" i="3"/>
  <c r="I425" i="3"/>
  <c r="H425" i="3"/>
  <c r="E425" i="3"/>
  <c r="I424" i="3"/>
  <c r="H424" i="3"/>
  <c r="E424" i="3"/>
  <c r="I423" i="3"/>
  <c r="H423" i="3"/>
  <c r="F423" i="3"/>
  <c r="E423" i="3"/>
  <c r="I422" i="3"/>
  <c r="H422" i="3"/>
  <c r="F422" i="3"/>
  <c r="E422" i="3"/>
  <c r="I421" i="3"/>
  <c r="H421" i="3"/>
  <c r="F421" i="3"/>
  <c r="E421" i="3"/>
  <c r="I420" i="3"/>
  <c r="H420" i="3"/>
  <c r="F420" i="3"/>
  <c r="E420" i="3"/>
  <c r="E418" i="3"/>
  <c r="E428" i="3" s="1"/>
  <c r="I414" i="3"/>
  <c r="H414" i="3"/>
  <c r="E414" i="3"/>
  <c r="I413" i="3"/>
  <c r="H413" i="3"/>
  <c r="E413" i="3"/>
  <c r="I412" i="3"/>
  <c r="H412" i="3"/>
  <c r="E412" i="3"/>
  <c r="I411" i="3"/>
  <c r="H411" i="3"/>
  <c r="F411" i="3"/>
  <c r="E411" i="3"/>
  <c r="I410" i="3"/>
  <c r="H410" i="3"/>
  <c r="F410" i="3"/>
  <c r="E410" i="3"/>
  <c r="I409" i="3"/>
  <c r="H409" i="3"/>
  <c r="F409" i="3"/>
  <c r="E409" i="3"/>
  <c r="I408" i="3"/>
  <c r="H408" i="3"/>
  <c r="F408" i="3"/>
  <c r="E408" i="3"/>
  <c r="E406" i="3"/>
  <c r="E416" i="3" s="1"/>
  <c r="I402" i="3"/>
  <c r="H402" i="3"/>
  <c r="E402" i="3"/>
  <c r="I401" i="3"/>
  <c r="H401" i="3"/>
  <c r="E401" i="3"/>
  <c r="I400" i="3"/>
  <c r="H400" i="3"/>
  <c r="E400" i="3"/>
  <c r="I399" i="3"/>
  <c r="H399" i="3"/>
  <c r="F399" i="3"/>
  <c r="E399" i="3"/>
  <c r="I398" i="3"/>
  <c r="H398" i="3"/>
  <c r="F398" i="3"/>
  <c r="E398" i="3"/>
  <c r="I397" i="3"/>
  <c r="H397" i="3"/>
  <c r="F397" i="3"/>
  <c r="E397" i="3"/>
  <c r="I396" i="3"/>
  <c r="H396" i="3"/>
  <c r="F396" i="3"/>
  <c r="E396" i="3"/>
  <c r="E394" i="3"/>
  <c r="E404" i="3"/>
  <c r="I390" i="3"/>
  <c r="H390" i="3"/>
  <c r="E390" i="3"/>
  <c r="I389" i="3"/>
  <c r="H389" i="3"/>
  <c r="E389" i="3"/>
  <c r="I388" i="3"/>
  <c r="H388" i="3"/>
  <c r="E388" i="3"/>
  <c r="I387" i="3"/>
  <c r="H387" i="3"/>
  <c r="F387" i="3"/>
  <c r="E387" i="3"/>
  <c r="I386" i="3"/>
  <c r="H386" i="3"/>
  <c r="F386" i="3"/>
  <c r="E386" i="3"/>
  <c r="I385" i="3"/>
  <c r="H385" i="3"/>
  <c r="F385" i="3"/>
  <c r="E385" i="3"/>
  <c r="I384" i="3"/>
  <c r="H384" i="3"/>
  <c r="F384" i="3"/>
  <c r="E384" i="3"/>
  <c r="E382" i="3"/>
  <c r="E392" i="3" s="1"/>
  <c r="I378" i="3"/>
  <c r="H378" i="3"/>
  <c r="E378" i="3"/>
  <c r="I377" i="3"/>
  <c r="H377" i="3"/>
  <c r="E377" i="3"/>
  <c r="I376" i="3"/>
  <c r="H376" i="3"/>
  <c r="E376" i="3"/>
  <c r="I375" i="3"/>
  <c r="H375" i="3"/>
  <c r="E375" i="3"/>
  <c r="I374" i="3"/>
  <c r="H374" i="3"/>
  <c r="F374" i="3"/>
  <c r="E374" i="3"/>
  <c r="I373" i="3"/>
  <c r="H373" i="3"/>
  <c r="F373" i="3"/>
  <c r="E373" i="3"/>
  <c r="I372" i="3"/>
  <c r="H372" i="3"/>
  <c r="F372" i="3"/>
  <c r="E372" i="3"/>
  <c r="I371" i="3"/>
  <c r="H371" i="3"/>
  <c r="F371" i="3"/>
  <c r="E371" i="3"/>
  <c r="I370" i="3"/>
  <c r="H370" i="3"/>
  <c r="F370" i="3"/>
  <c r="E370" i="3"/>
  <c r="I369" i="3"/>
  <c r="H369" i="3"/>
  <c r="F369" i="3"/>
  <c r="E369" i="3"/>
  <c r="I368" i="3"/>
  <c r="H368" i="3"/>
  <c r="F368" i="3"/>
  <c r="E368" i="3"/>
  <c r="I367" i="3"/>
  <c r="H367" i="3"/>
  <c r="F367" i="3"/>
  <c r="E367" i="3"/>
  <c r="I366" i="3"/>
  <c r="H366" i="3"/>
  <c r="F366" i="3"/>
  <c r="E366" i="3"/>
  <c r="I365" i="3"/>
  <c r="H365" i="3"/>
  <c r="F365" i="3"/>
  <c r="E365" i="3"/>
  <c r="I364" i="3"/>
  <c r="H364" i="3"/>
  <c r="F364" i="3"/>
  <c r="E364" i="3"/>
  <c r="I363" i="3"/>
  <c r="H363" i="3"/>
  <c r="F363" i="3"/>
  <c r="E363" i="3"/>
  <c r="I362" i="3"/>
  <c r="H362" i="3"/>
  <c r="F362" i="3"/>
  <c r="E362" i="3"/>
  <c r="I361" i="3"/>
  <c r="H361" i="3"/>
  <c r="F361" i="3"/>
  <c r="E361" i="3"/>
  <c r="I360" i="3"/>
  <c r="H360" i="3"/>
  <c r="F360" i="3"/>
  <c r="E360" i="3"/>
  <c r="I359" i="3"/>
  <c r="H359" i="3"/>
  <c r="F359" i="3"/>
  <c r="E359" i="3"/>
  <c r="I358" i="3"/>
  <c r="H358" i="3"/>
  <c r="F358" i="3"/>
  <c r="E358" i="3"/>
  <c r="I357" i="3"/>
  <c r="H357" i="3"/>
  <c r="F357" i="3"/>
  <c r="E357" i="3"/>
  <c r="I356" i="3"/>
  <c r="H356" i="3"/>
  <c r="F356" i="3"/>
  <c r="E356" i="3"/>
  <c r="E354" i="3"/>
  <c r="E380" i="3" s="1"/>
  <c r="I350" i="3"/>
  <c r="H350" i="3"/>
  <c r="E350" i="3"/>
  <c r="I349" i="3"/>
  <c r="H349" i="3"/>
  <c r="E349" i="3"/>
  <c r="I348" i="3"/>
  <c r="H348" i="3"/>
  <c r="E348" i="3"/>
  <c r="I347" i="3"/>
  <c r="H347" i="3"/>
  <c r="F347" i="3"/>
  <c r="E347" i="3"/>
  <c r="I346" i="3"/>
  <c r="H346" i="3"/>
  <c r="F346" i="3"/>
  <c r="E346" i="3"/>
  <c r="I345" i="3"/>
  <c r="H345" i="3"/>
  <c r="F345" i="3"/>
  <c r="E345" i="3"/>
  <c r="I344" i="3"/>
  <c r="H344" i="3"/>
  <c r="F344" i="3"/>
  <c r="E344" i="3"/>
  <c r="I343" i="3"/>
  <c r="H343" i="3"/>
  <c r="F343" i="3"/>
  <c r="E343" i="3"/>
  <c r="I342" i="3"/>
  <c r="H342" i="3"/>
  <c r="F342" i="3"/>
  <c r="E342" i="3"/>
  <c r="E340" i="3"/>
  <c r="E352" i="3" s="1"/>
  <c r="I336" i="3"/>
  <c r="H336" i="3"/>
  <c r="E336" i="3"/>
  <c r="I335" i="3"/>
  <c r="H335" i="3"/>
  <c r="E335" i="3"/>
  <c r="I334" i="3"/>
  <c r="H334" i="3"/>
  <c r="E334" i="3"/>
  <c r="I333" i="3"/>
  <c r="H333" i="3"/>
  <c r="F333" i="3"/>
  <c r="E333" i="3"/>
  <c r="I332" i="3"/>
  <c r="H332" i="3"/>
  <c r="F332" i="3"/>
  <c r="E332" i="3"/>
  <c r="I331" i="3"/>
  <c r="H331" i="3"/>
  <c r="F331" i="3"/>
  <c r="E331" i="3"/>
  <c r="I330" i="3"/>
  <c r="H330" i="3"/>
  <c r="F330" i="3"/>
  <c r="E330" i="3"/>
  <c r="I329" i="3"/>
  <c r="H329" i="3"/>
  <c r="F329" i="3"/>
  <c r="E329" i="3"/>
  <c r="I328" i="3"/>
  <c r="H328" i="3"/>
  <c r="F328" i="3"/>
  <c r="E328" i="3"/>
  <c r="I327" i="3"/>
  <c r="H327" i="3"/>
  <c r="F327" i="3"/>
  <c r="E327" i="3"/>
  <c r="E325" i="3"/>
  <c r="E338" i="3" s="1"/>
  <c r="I321" i="3"/>
  <c r="H321" i="3"/>
  <c r="E321" i="3"/>
  <c r="I320" i="3"/>
  <c r="H320" i="3"/>
  <c r="E320" i="3"/>
  <c r="I319" i="3"/>
  <c r="H319" i="3"/>
  <c r="F319" i="3"/>
  <c r="E319" i="3"/>
  <c r="I318" i="3"/>
  <c r="H318" i="3"/>
  <c r="F318" i="3"/>
  <c r="E318" i="3"/>
  <c r="I317" i="3"/>
  <c r="H317" i="3"/>
  <c r="F317" i="3"/>
  <c r="E317" i="3"/>
  <c r="I316" i="3"/>
  <c r="H316" i="3"/>
  <c r="F316" i="3"/>
  <c r="E316" i="3"/>
  <c r="E314" i="3"/>
  <c r="E323" i="3" s="1"/>
  <c r="I310" i="3"/>
  <c r="H310" i="3"/>
  <c r="E310" i="3"/>
  <c r="I309" i="3"/>
  <c r="H309" i="3"/>
  <c r="E309" i="3"/>
  <c r="I308" i="3"/>
  <c r="H308" i="3"/>
  <c r="E308" i="3"/>
  <c r="I307" i="3"/>
  <c r="H307" i="3"/>
  <c r="E307" i="3"/>
  <c r="I306" i="3"/>
  <c r="H306" i="3"/>
  <c r="F306" i="3"/>
  <c r="E306" i="3"/>
  <c r="I305" i="3"/>
  <c r="H305" i="3"/>
  <c r="F305" i="3"/>
  <c r="E305" i="3"/>
  <c r="I304" i="3"/>
  <c r="H304" i="3"/>
  <c r="F304" i="3"/>
  <c r="E304" i="3"/>
  <c r="I303" i="3"/>
  <c r="H303" i="3"/>
  <c r="F303" i="3"/>
  <c r="E303" i="3"/>
  <c r="I302" i="3"/>
  <c r="H302" i="3"/>
  <c r="F302" i="3"/>
  <c r="E302" i="3"/>
  <c r="I301" i="3"/>
  <c r="H301" i="3"/>
  <c r="F301" i="3"/>
  <c r="E301" i="3"/>
  <c r="I300" i="3"/>
  <c r="H300" i="3"/>
  <c r="F300" i="3"/>
  <c r="E300" i="3"/>
  <c r="I299" i="3"/>
  <c r="H299" i="3"/>
  <c r="F299" i="3"/>
  <c r="E299" i="3"/>
  <c r="E297" i="3"/>
  <c r="E312" i="3" s="1"/>
  <c r="D296" i="3"/>
  <c r="D429" i="3" s="1"/>
  <c r="D82" i="7" s="1"/>
  <c r="I291" i="3"/>
  <c r="H291" i="3"/>
  <c r="E291" i="3"/>
  <c r="I290" i="3"/>
  <c r="H290" i="3"/>
  <c r="E290" i="3"/>
  <c r="I289" i="3"/>
  <c r="H289" i="3"/>
  <c r="F289" i="3"/>
  <c r="E289" i="3"/>
  <c r="I288" i="3"/>
  <c r="H288" i="3"/>
  <c r="F288" i="3"/>
  <c r="E288" i="3"/>
  <c r="I287" i="3"/>
  <c r="H287" i="3"/>
  <c r="F287" i="3"/>
  <c r="E287" i="3"/>
  <c r="E285" i="3"/>
  <c r="E293" i="3" s="1"/>
  <c r="I281" i="3"/>
  <c r="H281" i="3"/>
  <c r="E281" i="3"/>
  <c r="I280" i="3"/>
  <c r="H280" i="3"/>
  <c r="E280" i="3"/>
  <c r="I279" i="3"/>
  <c r="H279" i="3"/>
  <c r="F279" i="3"/>
  <c r="E279" i="3"/>
  <c r="I278" i="3"/>
  <c r="H278" i="3"/>
  <c r="F278" i="3"/>
  <c r="E278" i="3"/>
  <c r="I277" i="3"/>
  <c r="H277" i="3"/>
  <c r="F277" i="3"/>
  <c r="E277" i="3"/>
  <c r="E275" i="3"/>
  <c r="E283" i="3" s="1"/>
  <c r="I271" i="3"/>
  <c r="H271" i="3"/>
  <c r="E271" i="3"/>
  <c r="I270" i="3"/>
  <c r="H270" i="3"/>
  <c r="E270" i="3"/>
  <c r="I269" i="3"/>
  <c r="H269" i="3"/>
  <c r="F269" i="3"/>
  <c r="E269" i="3"/>
  <c r="I268" i="3"/>
  <c r="H268" i="3"/>
  <c r="F268" i="3"/>
  <c r="E268" i="3"/>
  <c r="I267" i="3"/>
  <c r="H267" i="3"/>
  <c r="F267" i="3"/>
  <c r="E267" i="3"/>
  <c r="I266" i="3"/>
  <c r="H266" i="3"/>
  <c r="F266" i="3"/>
  <c r="E266" i="3"/>
  <c r="I265" i="3"/>
  <c r="H265" i="3"/>
  <c r="F265" i="3"/>
  <c r="E265" i="3"/>
  <c r="E263" i="3"/>
  <c r="E273" i="3" s="1"/>
  <c r="I259" i="3"/>
  <c r="H259" i="3"/>
  <c r="E259" i="3"/>
  <c r="I258" i="3"/>
  <c r="H258" i="3"/>
  <c r="E258" i="3"/>
  <c r="I257" i="3"/>
  <c r="H257" i="3"/>
  <c r="F257" i="3"/>
  <c r="E257" i="3"/>
  <c r="I256" i="3"/>
  <c r="H256" i="3"/>
  <c r="F256" i="3"/>
  <c r="E256" i="3"/>
  <c r="I255" i="3"/>
  <c r="H255" i="3"/>
  <c r="F255" i="3"/>
  <c r="E255" i="3"/>
  <c r="I254" i="3"/>
  <c r="H254" i="3"/>
  <c r="F254" i="3"/>
  <c r="E254" i="3"/>
  <c r="I253" i="3"/>
  <c r="H253" i="3"/>
  <c r="F253" i="3"/>
  <c r="E253" i="3"/>
  <c r="I252" i="3"/>
  <c r="H252" i="3"/>
  <c r="F252" i="3"/>
  <c r="E252" i="3"/>
  <c r="E250" i="3"/>
  <c r="E261" i="3" s="1"/>
  <c r="I246" i="3"/>
  <c r="H246" i="3"/>
  <c r="E246" i="3"/>
  <c r="I245" i="3"/>
  <c r="H245" i="3"/>
  <c r="E245" i="3"/>
  <c r="I244" i="3"/>
  <c r="H244" i="3"/>
  <c r="F244" i="3"/>
  <c r="E244" i="3"/>
  <c r="I243" i="3"/>
  <c r="H243" i="3"/>
  <c r="F243" i="3"/>
  <c r="E243" i="3"/>
  <c r="I242" i="3"/>
  <c r="H242" i="3"/>
  <c r="F242" i="3"/>
  <c r="E242" i="3"/>
  <c r="I241" i="3"/>
  <c r="H241" i="3"/>
  <c r="F241" i="3"/>
  <c r="E241" i="3"/>
  <c r="I240" i="3"/>
  <c r="H240" i="3"/>
  <c r="F240" i="3"/>
  <c r="E240" i="3"/>
  <c r="I239" i="3"/>
  <c r="H239" i="3"/>
  <c r="F239" i="3"/>
  <c r="E239" i="3"/>
  <c r="E237" i="3"/>
  <c r="E248" i="3" s="1"/>
  <c r="I233" i="3"/>
  <c r="H233" i="3"/>
  <c r="E233" i="3"/>
  <c r="I232" i="3"/>
  <c r="H232" i="3"/>
  <c r="E232" i="3"/>
  <c r="I231" i="3"/>
  <c r="H231" i="3"/>
  <c r="F231" i="3"/>
  <c r="E231" i="3"/>
  <c r="I230" i="3"/>
  <c r="H230" i="3"/>
  <c r="F230" i="3"/>
  <c r="E230" i="3"/>
  <c r="I229" i="3"/>
  <c r="H229" i="3"/>
  <c r="F229" i="3"/>
  <c r="E229" i="3"/>
  <c r="I228" i="3"/>
  <c r="H228" i="3"/>
  <c r="F228" i="3"/>
  <c r="E228" i="3"/>
  <c r="I227" i="3"/>
  <c r="H227" i="3"/>
  <c r="F227" i="3"/>
  <c r="E227" i="3"/>
  <c r="I226" i="3"/>
  <c r="H226" i="3"/>
  <c r="F226" i="3"/>
  <c r="E226" i="3"/>
  <c r="E224" i="3"/>
  <c r="E235" i="3" s="1"/>
  <c r="I220" i="3"/>
  <c r="H220" i="3"/>
  <c r="E220" i="3"/>
  <c r="I219" i="3"/>
  <c r="H219" i="3"/>
  <c r="E219" i="3"/>
  <c r="I218" i="3"/>
  <c r="H218" i="3"/>
  <c r="F218" i="3"/>
  <c r="E218" i="3"/>
  <c r="I217" i="3"/>
  <c r="H217" i="3"/>
  <c r="F217" i="3"/>
  <c r="E217" i="3"/>
  <c r="I216" i="3"/>
  <c r="H216" i="3"/>
  <c r="F216" i="3"/>
  <c r="E216" i="3"/>
  <c r="I215" i="3"/>
  <c r="H215" i="3"/>
  <c r="F215" i="3"/>
  <c r="E215" i="3"/>
  <c r="I214" i="3"/>
  <c r="H214" i="3"/>
  <c r="F214" i="3"/>
  <c r="E214" i="3"/>
  <c r="I213" i="3"/>
  <c r="H213" i="3"/>
  <c r="F213" i="3"/>
  <c r="E213" i="3"/>
  <c r="E211" i="3"/>
  <c r="E222" i="3" s="1"/>
  <c r="I207" i="3"/>
  <c r="H207" i="3"/>
  <c r="E207" i="3"/>
  <c r="I206" i="3"/>
  <c r="H206" i="3"/>
  <c r="E206" i="3"/>
  <c r="I205" i="3"/>
  <c r="H205" i="3"/>
  <c r="F205" i="3"/>
  <c r="E205" i="3"/>
  <c r="I204" i="3"/>
  <c r="H204" i="3"/>
  <c r="F204" i="3"/>
  <c r="E204" i="3"/>
  <c r="I203" i="3"/>
  <c r="H203" i="3"/>
  <c r="F203" i="3"/>
  <c r="E203" i="3"/>
  <c r="I202" i="3"/>
  <c r="H202" i="3"/>
  <c r="F202" i="3"/>
  <c r="E202" i="3"/>
  <c r="I201" i="3"/>
  <c r="H201" i="3"/>
  <c r="F201" i="3"/>
  <c r="E201" i="3"/>
  <c r="I200" i="3"/>
  <c r="H200" i="3"/>
  <c r="F200" i="3"/>
  <c r="E200" i="3"/>
  <c r="E198" i="3"/>
  <c r="E209" i="3" s="1"/>
  <c r="I194" i="3"/>
  <c r="H194" i="3"/>
  <c r="E194" i="3"/>
  <c r="I193" i="3"/>
  <c r="H193" i="3"/>
  <c r="E193" i="3"/>
  <c r="I192" i="3"/>
  <c r="H192" i="3"/>
  <c r="F192" i="3"/>
  <c r="E192" i="3"/>
  <c r="I191" i="3"/>
  <c r="H191" i="3"/>
  <c r="F191" i="3"/>
  <c r="E191" i="3"/>
  <c r="I190" i="3"/>
  <c r="H190" i="3"/>
  <c r="F190" i="3"/>
  <c r="E190" i="3"/>
  <c r="I189" i="3"/>
  <c r="H189" i="3"/>
  <c r="F189" i="3"/>
  <c r="E189" i="3"/>
  <c r="I188" i="3"/>
  <c r="H188" i="3"/>
  <c r="F188" i="3"/>
  <c r="E188" i="3"/>
  <c r="E186" i="3"/>
  <c r="E196" i="3" s="1"/>
  <c r="I182" i="3"/>
  <c r="H182" i="3"/>
  <c r="E182" i="3"/>
  <c r="I181" i="3"/>
  <c r="H181" i="3"/>
  <c r="F181" i="3"/>
  <c r="E181" i="3"/>
  <c r="I180" i="3"/>
  <c r="H180" i="3"/>
  <c r="F180" i="3"/>
  <c r="E180" i="3"/>
  <c r="I179" i="3"/>
  <c r="H179" i="3"/>
  <c r="E179" i="3"/>
  <c r="I178" i="3"/>
  <c r="H178" i="3"/>
  <c r="F178" i="3"/>
  <c r="E178" i="3"/>
  <c r="I177" i="3"/>
  <c r="H177" i="3"/>
  <c r="F177" i="3"/>
  <c r="E177" i="3"/>
  <c r="I176" i="3"/>
  <c r="H176" i="3"/>
  <c r="F176" i="3"/>
  <c r="E176" i="3"/>
  <c r="I175" i="3"/>
  <c r="H175" i="3"/>
  <c r="F175" i="3"/>
  <c r="E175" i="3"/>
  <c r="I174" i="3"/>
  <c r="H174" i="3"/>
  <c r="F174" i="3"/>
  <c r="E174" i="3"/>
  <c r="E172" i="3"/>
  <c r="E184" i="3" s="1"/>
  <c r="D171" i="3"/>
  <c r="D294" i="3" s="1"/>
  <c r="D81" i="7" s="1"/>
  <c r="I167" i="3"/>
  <c r="H167" i="3"/>
  <c r="E167" i="3"/>
  <c r="I166" i="3"/>
  <c r="H166" i="3"/>
  <c r="E166" i="3"/>
  <c r="I165" i="3"/>
  <c r="H165" i="3"/>
  <c r="F165" i="3"/>
  <c r="E165" i="3"/>
  <c r="I164" i="3"/>
  <c r="H164" i="3"/>
  <c r="F164" i="3"/>
  <c r="E164" i="3"/>
  <c r="I163" i="3"/>
  <c r="H163" i="3"/>
  <c r="F163" i="3"/>
  <c r="E163" i="3"/>
  <c r="I162" i="3"/>
  <c r="H162" i="3"/>
  <c r="F162" i="3"/>
  <c r="E162" i="3"/>
  <c r="I161" i="3"/>
  <c r="H161" i="3"/>
  <c r="F161" i="3"/>
  <c r="E161" i="3"/>
  <c r="I160" i="3"/>
  <c r="H160" i="3"/>
  <c r="F160" i="3"/>
  <c r="E160" i="3"/>
  <c r="F158" i="3"/>
  <c r="E158" i="3"/>
  <c r="E169" i="3"/>
  <c r="D80" i="7" s="1"/>
  <c r="C157" i="3"/>
  <c r="B77" i="7" s="1"/>
  <c r="A14" i="6" s="1"/>
  <c r="I152" i="3"/>
  <c r="H152" i="3"/>
  <c r="E152" i="3"/>
  <c r="I151" i="3"/>
  <c r="H151" i="3"/>
  <c r="E151" i="3"/>
  <c r="I150" i="3"/>
  <c r="H150" i="3"/>
  <c r="F150" i="3"/>
  <c r="E150" i="3"/>
  <c r="I149" i="3"/>
  <c r="H149" i="3"/>
  <c r="F149" i="3"/>
  <c r="E149" i="3"/>
  <c r="I148" i="3"/>
  <c r="H148" i="3"/>
  <c r="F148" i="3"/>
  <c r="E148" i="3"/>
  <c r="I147" i="3"/>
  <c r="H147" i="3"/>
  <c r="F147" i="3"/>
  <c r="E147" i="3"/>
  <c r="I146" i="3"/>
  <c r="H146" i="3"/>
  <c r="F146" i="3"/>
  <c r="E146" i="3"/>
  <c r="I145" i="3"/>
  <c r="H145" i="3"/>
  <c r="F145" i="3"/>
  <c r="E145" i="3"/>
  <c r="I144" i="3"/>
  <c r="H144" i="3"/>
  <c r="F144" i="3"/>
  <c r="E144" i="3"/>
  <c r="I143" i="3"/>
  <c r="H143" i="3"/>
  <c r="F143" i="3"/>
  <c r="E143" i="3"/>
  <c r="E141" i="3"/>
  <c r="E154" i="3" s="1"/>
  <c r="D47" i="7" s="1"/>
  <c r="I137" i="3"/>
  <c r="H137" i="3"/>
  <c r="E137" i="3"/>
  <c r="I136" i="3"/>
  <c r="H136" i="3"/>
  <c r="E136" i="3"/>
  <c r="I135" i="3"/>
  <c r="H135" i="3"/>
  <c r="F135" i="3"/>
  <c r="E135" i="3"/>
  <c r="I134" i="3"/>
  <c r="H134" i="3"/>
  <c r="F134" i="3"/>
  <c r="E134" i="3"/>
  <c r="I133" i="3"/>
  <c r="H133" i="3"/>
  <c r="F133" i="3"/>
  <c r="E133" i="3"/>
  <c r="I132" i="3"/>
  <c r="H132" i="3"/>
  <c r="F132" i="3"/>
  <c r="E132" i="3"/>
  <c r="I131" i="3"/>
  <c r="H131" i="3"/>
  <c r="F131" i="3"/>
  <c r="E131" i="3"/>
  <c r="I130" i="3"/>
  <c r="H130" i="3"/>
  <c r="F130" i="3"/>
  <c r="E130" i="3"/>
  <c r="F128" i="3"/>
  <c r="E128" i="3"/>
  <c r="E139" i="3" s="1"/>
  <c r="D46" i="7" s="1"/>
  <c r="I123" i="3"/>
  <c r="H123" i="3"/>
  <c r="E123" i="3"/>
  <c r="I122" i="3"/>
  <c r="H122" i="3"/>
  <c r="E122" i="3"/>
  <c r="I121" i="3"/>
  <c r="H121" i="3"/>
  <c r="F121" i="3"/>
  <c r="E121" i="3"/>
  <c r="I120" i="3"/>
  <c r="H120" i="3"/>
  <c r="F120" i="3"/>
  <c r="E120" i="3"/>
  <c r="I119" i="3"/>
  <c r="H119" i="3"/>
  <c r="F119" i="3"/>
  <c r="E119" i="3"/>
  <c r="E117" i="3"/>
  <c r="E125" i="3" s="1"/>
  <c r="I113" i="3"/>
  <c r="H113" i="3"/>
  <c r="E113" i="3"/>
  <c r="I112" i="3"/>
  <c r="H112" i="3"/>
  <c r="E112" i="3"/>
  <c r="I111" i="3"/>
  <c r="H111" i="3"/>
  <c r="F111" i="3"/>
  <c r="E111" i="3"/>
  <c r="I110" i="3"/>
  <c r="H110" i="3"/>
  <c r="F110" i="3"/>
  <c r="E110" i="3"/>
  <c r="I109" i="3"/>
  <c r="H109" i="3"/>
  <c r="F109" i="3"/>
  <c r="E109" i="3"/>
  <c r="I108" i="3"/>
  <c r="H108" i="3"/>
  <c r="F108" i="3"/>
  <c r="E108" i="3"/>
  <c r="I107" i="3"/>
  <c r="H107" i="3"/>
  <c r="F107" i="3"/>
  <c r="E107" i="3"/>
  <c r="I106" i="3"/>
  <c r="H106" i="3"/>
  <c r="F106" i="3"/>
  <c r="E106" i="3"/>
  <c r="E104" i="3"/>
  <c r="E115" i="3" s="1"/>
  <c r="I100" i="3"/>
  <c r="H100" i="3"/>
  <c r="E100" i="3"/>
  <c r="I99" i="3"/>
  <c r="H99" i="3"/>
  <c r="E99" i="3"/>
  <c r="I98" i="3"/>
  <c r="H98" i="3"/>
  <c r="F98" i="3"/>
  <c r="E98" i="3"/>
  <c r="I97" i="3"/>
  <c r="H97" i="3"/>
  <c r="F97" i="3"/>
  <c r="E97" i="3"/>
  <c r="I96" i="3"/>
  <c r="H96" i="3"/>
  <c r="F96" i="3"/>
  <c r="E96" i="3"/>
  <c r="F94" i="3"/>
  <c r="E94" i="3"/>
  <c r="E102" i="3" s="1"/>
  <c r="D93" i="3"/>
  <c r="D126" i="3"/>
  <c r="D45" i="7" s="1"/>
  <c r="I88" i="3"/>
  <c r="H88" i="3"/>
  <c r="E88" i="3"/>
  <c r="I87" i="3"/>
  <c r="H87" i="3"/>
  <c r="E87" i="3"/>
  <c r="I86" i="3"/>
  <c r="H86" i="3"/>
  <c r="F86" i="3"/>
  <c r="E86" i="3"/>
  <c r="I85" i="3"/>
  <c r="H85" i="3"/>
  <c r="E85" i="3"/>
  <c r="I84" i="3"/>
  <c r="H84" i="3"/>
  <c r="F84" i="3"/>
  <c r="E84" i="3"/>
  <c r="E82" i="3"/>
  <c r="E90" i="3" s="1"/>
  <c r="I78" i="3"/>
  <c r="H78" i="3"/>
  <c r="E78" i="3"/>
  <c r="I77" i="3"/>
  <c r="H77" i="3"/>
  <c r="E77" i="3"/>
  <c r="I76" i="3"/>
  <c r="H76" i="3"/>
  <c r="F76" i="3"/>
  <c r="E76" i="3"/>
  <c r="I75" i="3"/>
  <c r="H75" i="3"/>
  <c r="F75" i="3"/>
  <c r="E75" i="3"/>
  <c r="I74" i="3"/>
  <c r="H74" i="3"/>
  <c r="F74" i="3"/>
  <c r="E74" i="3"/>
  <c r="E72" i="3"/>
  <c r="E80" i="3" s="1"/>
  <c r="I68" i="3"/>
  <c r="H68" i="3"/>
  <c r="E68" i="3"/>
  <c r="I67" i="3"/>
  <c r="H67" i="3"/>
  <c r="E67" i="3"/>
  <c r="I66" i="3"/>
  <c r="H66" i="3"/>
  <c r="E66" i="3"/>
  <c r="I65" i="3"/>
  <c r="H65" i="3"/>
  <c r="E65" i="3"/>
  <c r="I64" i="3"/>
  <c r="H64" i="3"/>
  <c r="F64" i="3"/>
  <c r="E64" i="3"/>
  <c r="I63" i="3"/>
  <c r="H63" i="3"/>
  <c r="F63" i="3"/>
  <c r="E63" i="3"/>
  <c r="I62" i="3"/>
  <c r="H62" i="3"/>
  <c r="F62" i="3"/>
  <c r="E62" i="3"/>
  <c r="I61" i="3"/>
  <c r="H61" i="3"/>
  <c r="E61" i="3"/>
  <c r="I60" i="3"/>
  <c r="H60" i="3"/>
  <c r="F60" i="3"/>
  <c r="E60" i="3"/>
  <c r="I59" i="3"/>
  <c r="H59" i="3"/>
  <c r="F59" i="3"/>
  <c r="E59" i="3"/>
  <c r="E57" i="3"/>
  <c r="E70" i="3"/>
  <c r="I53" i="3"/>
  <c r="H53" i="3"/>
  <c r="E53" i="3"/>
  <c r="I52" i="3"/>
  <c r="H52" i="3"/>
  <c r="E52" i="3"/>
  <c r="I51" i="3"/>
  <c r="H51" i="3"/>
  <c r="E51" i="3"/>
  <c r="I50" i="3"/>
  <c r="H50" i="3"/>
  <c r="E50" i="3"/>
  <c r="I49" i="3"/>
  <c r="H49" i="3"/>
  <c r="E49" i="3"/>
  <c r="I48" i="3"/>
  <c r="H48" i="3"/>
  <c r="E48" i="3"/>
  <c r="E46" i="3"/>
  <c r="E55" i="3" s="1"/>
  <c r="I42" i="3"/>
  <c r="H42" i="3"/>
  <c r="E42" i="3"/>
  <c r="I41" i="3"/>
  <c r="H41" i="3"/>
  <c r="E41" i="3"/>
  <c r="I40" i="3"/>
  <c r="H40" i="3"/>
  <c r="F40" i="3"/>
  <c r="E40" i="3"/>
  <c r="I39" i="3"/>
  <c r="H39" i="3"/>
  <c r="F39" i="3"/>
  <c r="E39" i="3"/>
  <c r="I38" i="3"/>
  <c r="H38" i="3"/>
  <c r="F38" i="3"/>
  <c r="E38" i="3"/>
  <c r="I37" i="3"/>
  <c r="H37" i="3"/>
  <c r="F37" i="3"/>
  <c r="E37" i="3"/>
  <c r="I36" i="3"/>
  <c r="H36" i="3"/>
  <c r="F36" i="3"/>
  <c r="E36" i="3"/>
  <c r="I35" i="3"/>
  <c r="H35" i="3"/>
  <c r="F35" i="3"/>
  <c r="E35" i="3"/>
  <c r="I34" i="3"/>
  <c r="H34" i="3"/>
  <c r="F34" i="3"/>
  <c r="E34" i="3"/>
  <c r="I33" i="3"/>
  <c r="H33" i="3"/>
  <c r="F33" i="3"/>
  <c r="E33" i="3"/>
  <c r="F31" i="3"/>
  <c r="E31" i="3"/>
  <c r="E44" i="3" s="1"/>
  <c r="D30" i="3"/>
  <c r="D91" i="3" s="1"/>
  <c r="D44" i="7" s="1"/>
  <c r="I26" i="3"/>
  <c r="H26" i="3"/>
  <c r="E26" i="3"/>
  <c r="I25" i="3"/>
  <c r="H25" i="3"/>
  <c r="E25" i="3"/>
  <c r="I24" i="3"/>
  <c r="H24" i="3"/>
  <c r="E24" i="3"/>
  <c r="I23" i="3"/>
  <c r="H23" i="3"/>
  <c r="E23" i="3"/>
  <c r="E21" i="3"/>
  <c r="E28" i="3" s="1"/>
  <c r="D43" i="7" s="1"/>
  <c r="C20" i="3"/>
  <c r="I15" i="3"/>
  <c r="H15" i="3"/>
  <c r="E15" i="3"/>
  <c r="I14" i="3"/>
  <c r="H14" i="3"/>
  <c r="F14" i="3"/>
  <c r="E14" i="3"/>
  <c r="I13" i="3"/>
  <c r="H13" i="3"/>
  <c r="F13" i="3"/>
  <c r="E13" i="3"/>
  <c r="I12" i="3"/>
  <c r="H12" i="3"/>
  <c r="F12" i="3"/>
  <c r="E12" i="3"/>
  <c r="I11" i="3"/>
  <c r="H11" i="3"/>
  <c r="F11" i="3"/>
  <c r="I10" i="3"/>
  <c r="H10" i="3"/>
  <c r="F10" i="3"/>
  <c r="I9" i="3"/>
  <c r="H9" i="3"/>
  <c r="F9" i="3"/>
  <c r="E9" i="3"/>
  <c r="F7" i="3"/>
  <c r="E7" i="3"/>
  <c r="E17" i="3" s="1"/>
  <c r="C6" i="3"/>
  <c r="D10" i="7" s="1"/>
  <c r="B5" i="3"/>
  <c r="B623" i="3" s="1"/>
  <c r="E3" i="3"/>
  <c r="F185" i="2"/>
  <c r="F186" i="2"/>
  <c r="E205" i="2"/>
  <c r="F209" i="2"/>
  <c r="F619" i="2"/>
  <c r="F620" i="2"/>
  <c r="F621" i="2"/>
  <c r="F595" i="2"/>
  <c r="F596" i="2"/>
  <c r="H434" i="2"/>
  <c r="J299" i="1"/>
  <c r="J627" i="2"/>
  <c r="J628" i="2" s="1"/>
  <c r="J600" i="2"/>
  <c r="J601" i="2"/>
  <c r="J560" i="2"/>
  <c r="J572" i="2"/>
  <c r="J549" i="2"/>
  <c r="J537" i="2"/>
  <c r="J499" i="2"/>
  <c r="J489" i="2"/>
  <c r="J479" i="2"/>
  <c r="J514" i="2"/>
  <c r="J447" i="2"/>
  <c r="J421" i="2"/>
  <c r="J433" i="2"/>
  <c r="J385" i="2"/>
  <c r="J397" i="2"/>
  <c r="J343" i="2"/>
  <c r="J317" i="2"/>
  <c r="J357" i="2"/>
  <c r="J409" i="2"/>
  <c r="J328" i="2"/>
  <c r="J298" i="2"/>
  <c r="J288" i="2"/>
  <c r="J278" i="2"/>
  <c r="J253" i="2"/>
  <c r="J266" i="2"/>
  <c r="J240" i="2"/>
  <c r="J227" i="2"/>
  <c r="J189" i="2"/>
  <c r="J214" i="2"/>
  <c r="J201" i="2"/>
  <c r="J174" i="2"/>
  <c r="F65" i="2"/>
  <c r="F67" i="2"/>
  <c r="F68" i="2"/>
  <c r="F69" i="2"/>
  <c r="F80" i="2"/>
  <c r="F81" i="2"/>
  <c r="F91" i="2"/>
  <c r="J159" i="2"/>
  <c r="J144" i="2"/>
  <c r="J130" i="2"/>
  <c r="J120" i="2"/>
  <c r="J107" i="2"/>
  <c r="J95" i="2"/>
  <c r="J75" i="2"/>
  <c r="J85" i="2"/>
  <c r="J60" i="2"/>
  <c r="J49" i="2"/>
  <c r="J34" i="2"/>
  <c r="J23" i="2"/>
  <c r="J24" i="2" s="1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06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78" i="2"/>
  <c r="H578" i="1"/>
  <c r="H565" i="2"/>
  <c r="H566" i="2"/>
  <c r="H567" i="2"/>
  <c r="H568" i="2"/>
  <c r="H569" i="2"/>
  <c r="H570" i="2"/>
  <c r="H564" i="2"/>
  <c r="H554" i="2"/>
  <c r="H555" i="2"/>
  <c r="H556" i="2"/>
  <c r="H557" i="2"/>
  <c r="H558" i="2"/>
  <c r="H553" i="2"/>
  <c r="H542" i="2"/>
  <c r="H543" i="2"/>
  <c r="H544" i="2"/>
  <c r="H545" i="2"/>
  <c r="H546" i="2"/>
  <c r="H547" i="2"/>
  <c r="H541" i="2"/>
  <c r="H524" i="2"/>
  <c r="H532" i="2"/>
  <c r="H533" i="2"/>
  <c r="H534" i="2"/>
  <c r="H535" i="2"/>
  <c r="H504" i="2"/>
  <c r="H505" i="2"/>
  <c r="H506" i="2"/>
  <c r="H507" i="2"/>
  <c r="H508" i="2"/>
  <c r="H509" i="2"/>
  <c r="H510" i="2"/>
  <c r="H511" i="2"/>
  <c r="H512" i="2"/>
  <c r="H503" i="2"/>
  <c r="H494" i="2"/>
  <c r="H495" i="2"/>
  <c r="H496" i="2"/>
  <c r="H497" i="2"/>
  <c r="H493" i="2"/>
  <c r="H484" i="2"/>
  <c r="H485" i="2"/>
  <c r="H486" i="2"/>
  <c r="H487" i="2"/>
  <c r="H483" i="2"/>
  <c r="I48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53" i="2"/>
  <c r="H439" i="2"/>
  <c r="H440" i="2"/>
  <c r="H441" i="2"/>
  <c r="H442" i="2"/>
  <c r="H443" i="2"/>
  <c r="H444" i="2"/>
  <c r="H445" i="2"/>
  <c r="H438" i="2"/>
  <c r="H414" i="2"/>
  <c r="H415" i="2"/>
  <c r="H416" i="2"/>
  <c r="H417" i="2"/>
  <c r="H418" i="2"/>
  <c r="H419" i="2"/>
  <c r="H413" i="2"/>
  <c r="H426" i="2"/>
  <c r="H427" i="2"/>
  <c r="H428" i="2"/>
  <c r="H429" i="2"/>
  <c r="H430" i="2"/>
  <c r="H431" i="2"/>
  <c r="H425" i="2"/>
  <c r="H402" i="2"/>
  <c r="H403" i="2"/>
  <c r="H404" i="2"/>
  <c r="H405" i="2"/>
  <c r="H406" i="2"/>
  <c r="H407" i="2"/>
  <c r="H401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90" i="2"/>
  <c r="H391" i="2"/>
  <c r="H392" i="2"/>
  <c r="H393" i="2"/>
  <c r="H394" i="2"/>
  <c r="H395" i="2"/>
  <c r="H389" i="2"/>
  <c r="H333" i="2"/>
  <c r="H334" i="2"/>
  <c r="H335" i="2"/>
  <c r="H336" i="2"/>
  <c r="H337" i="2"/>
  <c r="H338" i="2"/>
  <c r="H339" i="2"/>
  <c r="H340" i="2"/>
  <c r="H341" i="2"/>
  <c r="H332" i="2"/>
  <c r="E339" i="2"/>
  <c r="E340" i="2"/>
  <c r="E341" i="2"/>
  <c r="H348" i="2"/>
  <c r="H349" i="2"/>
  <c r="H350" i="2"/>
  <c r="H351" i="2"/>
  <c r="H352" i="2"/>
  <c r="H353" i="2"/>
  <c r="H354" i="2"/>
  <c r="H355" i="2"/>
  <c r="H347" i="2"/>
  <c r="E353" i="2"/>
  <c r="E354" i="2"/>
  <c r="E355" i="2"/>
  <c r="E326" i="2"/>
  <c r="H322" i="2"/>
  <c r="H323" i="2"/>
  <c r="H324" i="2"/>
  <c r="H325" i="2"/>
  <c r="H326" i="2"/>
  <c r="H321" i="2"/>
  <c r="E313" i="2"/>
  <c r="H313" i="2"/>
  <c r="E314" i="2"/>
  <c r="H314" i="2"/>
  <c r="E315" i="2"/>
  <c r="H315" i="2"/>
  <c r="H305" i="2"/>
  <c r="H306" i="2"/>
  <c r="H307" i="2"/>
  <c r="H308" i="2"/>
  <c r="H309" i="2"/>
  <c r="H310" i="2"/>
  <c r="H311" i="2"/>
  <c r="H312" i="2"/>
  <c r="H304" i="2"/>
  <c r="E296" i="2"/>
  <c r="H296" i="2"/>
  <c r="H293" i="2"/>
  <c r="H294" i="2"/>
  <c r="H295" i="2"/>
  <c r="H292" i="2"/>
  <c r="E286" i="2"/>
  <c r="H286" i="2"/>
  <c r="H283" i="2"/>
  <c r="H284" i="2"/>
  <c r="H285" i="2"/>
  <c r="H282" i="2"/>
  <c r="E276" i="2"/>
  <c r="H276" i="2"/>
  <c r="E251" i="2"/>
  <c r="H251" i="2"/>
  <c r="E264" i="2"/>
  <c r="H264" i="2"/>
  <c r="E238" i="2"/>
  <c r="H238" i="2"/>
  <c r="E225" i="2"/>
  <c r="H225" i="2"/>
  <c r="E187" i="2"/>
  <c r="H187" i="2"/>
  <c r="E212" i="2"/>
  <c r="H212" i="2"/>
  <c r="E199" i="2"/>
  <c r="H199" i="2"/>
  <c r="E172" i="2"/>
  <c r="H172" i="2"/>
  <c r="E142" i="2"/>
  <c r="H142" i="2"/>
  <c r="E128" i="2"/>
  <c r="H128" i="2"/>
  <c r="E118" i="2"/>
  <c r="H118" i="2"/>
  <c r="E105" i="2"/>
  <c r="H105" i="2"/>
  <c r="E93" i="2"/>
  <c r="H93" i="2"/>
  <c r="E83" i="2"/>
  <c r="H83" i="2"/>
  <c r="E73" i="2"/>
  <c r="H73" i="2"/>
  <c r="E58" i="2"/>
  <c r="H58" i="2"/>
  <c r="E47" i="2"/>
  <c r="H47" i="2"/>
  <c r="E32" i="2"/>
  <c r="H32" i="2"/>
  <c r="E21" i="2"/>
  <c r="H21" i="2"/>
  <c r="G53" i="3"/>
  <c r="H79" i="1"/>
  <c r="G89" i="2"/>
  <c r="H296" i="1"/>
  <c r="G291" i="3" s="1"/>
  <c r="H326" i="1"/>
  <c r="G326" i="2" s="1"/>
  <c r="G336" i="3"/>
  <c r="G355" i="2"/>
  <c r="P355" i="2" s="1"/>
  <c r="E394" i="2"/>
  <c r="E395" i="2"/>
  <c r="G389" i="3"/>
  <c r="G390" i="3"/>
  <c r="E382" i="2"/>
  <c r="E383" i="2"/>
  <c r="E406" i="2"/>
  <c r="E407" i="2"/>
  <c r="H406" i="1"/>
  <c r="H407" i="1"/>
  <c r="E430" i="2"/>
  <c r="E431" i="2"/>
  <c r="E444" i="2"/>
  <c r="E445" i="2"/>
  <c r="G440" i="3"/>
  <c r="E418" i="2"/>
  <c r="E419" i="2"/>
  <c r="H418" i="1"/>
  <c r="G413" i="3" s="1"/>
  <c r="H419" i="1"/>
  <c r="G419" i="2" s="1"/>
  <c r="E512" i="2"/>
  <c r="E497" i="2"/>
  <c r="E487" i="2"/>
  <c r="E476" i="2"/>
  <c r="E477" i="2"/>
  <c r="E623" i="2"/>
  <c r="E624" i="2"/>
  <c r="E625" i="2"/>
  <c r="E597" i="2"/>
  <c r="E569" i="2"/>
  <c r="E570" i="2"/>
  <c r="E557" i="2"/>
  <c r="E558" i="2"/>
  <c r="E546" i="2"/>
  <c r="E547" i="2"/>
  <c r="E534" i="2"/>
  <c r="E535" i="2"/>
  <c r="E533" i="2"/>
  <c r="H271" i="2"/>
  <c r="H272" i="2"/>
  <c r="H273" i="2"/>
  <c r="H274" i="2"/>
  <c r="H275" i="2"/>
  <c r="H270" i="2"/>
  <c r="H245" i="2"/>
  <c r="H246" i="2"/>
  <c r="H247" i="2"/>
  <c r="H248" i="2"/>
  <c r="H249" i="2"/>
  <c r="H250" i="2"/>
  <c r="H244" i="2"/>
  <c r="H258" i="2"/>
  <c r="H259" i="2"/>
  <c r="H260" i="2"/>
  <c r="H261" i="2"/>
  <c r="H262" i="2"/>
  <c r="H263" i="2"/>
  <c r="H257" i="2"/>
  <c r="H232" i="2"/>
  <c r="H233" i="2"/>
  <c r="H234" i="2"/>
  <c r="H235" i="2"/>
  <c r="H236" i="2"/>
  <c r="H237" i="2"/>
  <c r="H231" i="2"/>
  <c r="H219" i="2"/>
  <c r="H220" i="2"/>
  <c r="H221" i="2"/>
  <c r="H222" i="2"/>
  <c r="H223" i="2"/>
  <c r="H224" i="2"/>
  <c r="H218" i="2"/>
  <c r="H180" i="2"/>
  <c r="H181" i="2"/>
  <c r="H182" i="2"/>
  <c r="G182" i="2"/>
  <c r="H183" i="2"/>
  <c r="H184" i="2"/>
  <c r="H185" i="2"/>
  <c r="H186" i="2"/>
  <c r="H179" i="2"/>
  <c r="H206" i="2"/>
  <c r="H207" i="2"/>
  <c r="H208" i="2"/>
  <c r="H209" i="2"/>
  <c r="H210" i="2"/>
  <c r="H211" i="2"/>
  <c r="H205" i="2"/>
  <c r="H194" i="2"/>
  <c r="H195" i="2"/>
  <c r="H196" i="2"/>
  <c r="H197" i="2"/>
  <c r="H198" i="2"/>
  <c r="H193" i="2"/>
  <c r="H166" i="2"/>
  <c r="H167" i="2"/>
  <c r="I167" i="2"/>
  <c r="H168" i="2"/>
  <c r="H169" i="2"/>
  <c r="H170" i="2"/>
  <c r="H171" i="2"/>
  <c r="H165" i="2"/>
  <c r="H149" i="2"/>
  <c r="H150" i="2"/>
  <c r="H151" i="2"/>
  <c r="H152" i="2"/>
  <c r="H153" i="2"/>
  <c r="H154" i="2"/>
  <c r="H155" i="2"/>
  <c r="H156" i="2"/>
  <c r="H157" i="2"/>
  <c r="H148" i="2"/>
  <c r="I148" i="2"/>
  <c r="H136" i="2"/>
  <c r="H137" i="2"/>
  <c r="H138" i="2"/>
  <c r="H139" i="2"/>
  <c r="H140" i="2"/>
  <c r="H141" i="2"/>
  <c r="H135" i="2"/>
  <c r="G130" i="3"/>
  <c r="H125" i="2"/>
  <c r="H126" i="2"/>
  <c r="H127" i="2"/>
  <c r="H124" i="2"/>
  <c r="H112" i="2"/>
  <c r="H113" i="2"/>
  <c r="H114" i="2"/>
  <c r="H115" i="2"/>
  <c r="H116" i="2"/>
  <c r="H117" i="2"/>
  <c r="H111" i="2"/>
  <c r="H102" i="2"/>
  <c r="I102" i="2"/>
  <c r="H103" i="2"/>
  <c r="H104" i="2"/>
  <c r="H101" i="2"/>
  <c r="I101" i="2"/>
  <c r="H90" i="2"/>
  <c r="H91" i="2"/>
  <c r="H92" i="2"/>
  <c r="H89" i="2"/>
  <c r="H80" i="2"/>
  <c r="H81" i="2"/>
  <c r="H82" i="2"/>
  <c r="H79" i="2"/>
  <c r="H65" i="2"/>
  <c r="H66" i="2"/>
  <c r="H67" i="2"/>
  <c r="H68" i="2"/>
  <c r="H69" i="2"/>
  <c r="H70" i="2"/>
  <c r="H71" i="2"/>
  <c r="H72" i="2"/>
  <c r="H64" i="2"/>
  <c r="H54" i="2"/>
  <c r="H55" i="2"/>
  <c r="H56" i="2"/>
  <c r="H57" i="2"/>
  <c r="H53" i="2"/>
  <c r="H40" i="2"/>
  <c r="I40" i="2"/>
  <c r="H531" i="2"/>
  <c r="I531" i="2"/>
  <c r="H41" i="2"/>
  <c r="H42" i="2"/>
  <c r="H43" i="2"/>
  <c r="H44" i="2"/>
  <c r="H45" i="2"/>
  <c r="H46" i="2"/>
  <c r="H39" i="2"/>
  <c r="I39" i="2"/>
  <c r="H30" i="2"/>
  <c r="H31" i="2"/>
  <c r="H29" i="2"/>
  <c r="H16" i="2"/>
  <c r="H17" i="2"/>
  <c r="H18" i="2"/>
  <c r="H19" i="2"/>
  <c r="H20" i="2"/>
  <c r="H15" i="2"/>
  <c r="I15" i="2"/>
  <c r="F13" i="2"/>
  <c r="F15" i="2"/>
  <c r="F16" i="2"/>
  <c r="F17" i="2"/>
  <c r="F18" i="2"/>
  <c r="F19" i="2"/>
  <c r="F20" i="2"/>
  <c r="F37" i="2"/>
  <c r="F39" i="2"/>
  <c r="F40" i="2"/>
  <c r="F531" i="2"/>
  <c r="F41" i="2"/>
  <c r="F42" i="2"/>
  <c r="F43" i="2"/>
  <c r="F44" i="2"/>
  <c r="F45" i="2"/>
  <c r="F64" i="2"/>
  <c r="F79" i="2"/>
  <c r="F89" i="2"/>
  <c r="F99" i="2"/>
  <c r="F101" i="2"/>
  <c r="F102" i="2"/>
  <c r="F103" i="2"/>
  <c r="F111" i="2"/>
  <c r="F112" i="2"/>
  <c r="F113" i="2"/>
  <c r="F114" i="2"/>
  <c r="F115" i="2"/>
  <c r="F116" i="2"/>
  <c r="F124" i="2"/>
  <c r="F125" i="2"/>
  <c r="F126" i="2"/>
  <c r="F133" i="2"/>
  <c r="F135" i="2"/>
  <c r="F136" i="2"/>
  <c r="F137" i="2"/>
  <c r="F138" i="2"/>
  <c r="F139" i="2"/>
  <c r="F140" i="2"/>
  <c r="F148" i="2"/>
  <c r="F149" i="2"/>
  <c r="F150" i="2"/>
  <c r="F151" i="2"/>
  <c r="F152" i="2"/>
  <c r="F153" i="2"/>
  <c r="F154" i="2"/>
  <c r="F155" i="2"/>
  <c r="F163" i="2"/>
  <c r="F165" i="2"/>
  <c r="F166" i="2"/>
  <c r="F167" i="2"/>
  <c r="F168" i="2"/>
  <c r="F169" i="2"/>
  <c r="F170" i="2"/>
  <c r="F193" i="2"/>
  <c r="F194" i="2"/>
  <c r="F195" i="2"/>
  <c r="F196" i="2"/>
  <c r="F197" i="2"/>
  <c r="F205" i="2"/>
  <c r="F206" i="2"/>
  <c r="F207" i="2"/>
  <c r="F208" i="2"/>
  <c r="F210" i="2"/>
  <c r="F179" i="2"/>
  <c r="F180" i="2"/>
  <c r="F181" i="2"/>
  <c r="F182" i="2"/>
  <c r="F183" i="2"/>
  <c r="F218" i="2"/>
  <c r="F219" i="2"/>
  <c r="F220" i="2"/>
  <c r="F221" i="2"/>
  <c r="F222" i="2"/>
  <c r="F223" i="2"/>
  <c r="F231" i="2"/>
  <c r="F232" i="2"/>
  <c r="F233" i="2"/>
  <c r="F234" i="2"/>
  <c r="F235" i="2"/>
  <c r="F236" i="2"/>
  <c r="F257" i="2"/>
  <c r="F258" i="2"/>
  <c r="F259" i="2"/>
  <c r="F260" i="2"/>
  <c r="F261" i="2"/>
  <c r="F262" i="2"/>
  <c r="F244" i="2"/>
  <c r="F245" i="2"/>
  <c r="F246" i="2"/>
  <c r="F247" i="2"/>
  <c r="F248" i="2"/>
  <c r="F249" i="2"/>
  <c r="F270" i="2"/>
  <c r="F271" i="2"/>
  <c r="F272" i="2"/>
  <c r="F273" i="2"/>
  <c r="F274" i="2"/>
  <c r="F282" i="2"/>
  <c r="F283" i="2"/>
  <c r="F284" i="2"/>
  <c r="F292" i="2"/>
  <c r="F293" i="2"/>
  <c r="F294" i="2"/>
  <c r="F304" i="2"/>
  <c r="F305" i="2"/>
  <c r="F306" i="2"/>
  <c r="F307" i="2"/>
  <c r="F308" i="2"/>
  <c r="F309" i="2"/>
  <c r="F310" i="2"/>
  <c r="F311" i="2"/>
  <c r="F321" i="2"/>
  <c r="F322" i="2"/>
  <c r="F323" i="2"/>
  <c r="F324" i="2"/>
  <c r="F347" i="2"/>
  <c r="F348" i="2"/>
  <c r="F349" i="2"/>
  <c r="F350" i="2"/>
  <c r="F351" i="2"/>
  <c r="F352" i="2"/>
  <c r="F332" i="2"/>
  <c r="F333" i="2"/>
  <c r="F334" i="2"/>
  <c r="F335" i="2"/>
  <c r="F336" i="2"/>
  <c r="F337" i="2"/>
  <c r="F338" i="2"/>
  <c r="F389" i="2"/>
  <c r="F390" i="2"/>
  <c r="F391" i="2"/>
  <c r="F392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401" i="2"/>
  <c r="F402" i="2"/>
  <c r="F403" i="2"/>
  <c r="F404" i="2"/>
  <c r="F425" i="2"/>
  <c r="F426" i="2"/>
  <c r="F427" i="2"/>
  <c r="F428" i="2"/>
  <c r="F413" i="2"/>
  <c r="F414" i="2"/>
  <c r="F415" i="2"/>
  <c r="F416" i="2"/>
  <c r="F436" i="2"/>
  <c r="F438" i="2"/>
  <c r="F439" i="2"/>
  <c r="F440" i="2"/>
  <c r="F441" i="2"/>
  <c r="F442" i="2"/>
  <c r="F451" i="2"/>
  <c r="F453" i="2"/>
  <c r="F454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83" i="2"/>
  <c r="F484" i="2"/>
  <c r="F485" i="2"/>
  <c r="F493" i="2"/>
  <c r="F494" i="2"/>
  <c r="F495" i="2"/>
  <c r="F503" i="2"/>
  <c r="F504" i="2"/>
  <c r="F505" i="2"/>
  <c r="F506" i="2"/>
  <c r="F507" i="2"/>
  <c r="F508" i="2"/>
  <c r="F509" i="2"/>
  <c r="F510" i="2"/>
  <c r="F518" i="2"/>
  <c r="F520" i="2"/>
  <c r="F521" i="2"/>
  <c r="F522" i="2"/>
  <c r="F523" i="2"/>
  <c r="F524" i="2"/>
  <c r="F525" i="2"/>
  <c r="F526" i="2"/>
  <c r="F527" i="2"/>
  <c r="F541" i="2"/>
  <c r="F542" i="2"/>
  <c r="F543" i="2"/>
  <c r="F544" i="2"/>
  <c r="F553" i="2"/>
  <c r="F576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604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06" i="2"/>
  <c r="E604" i="2"/>
  <c r="E627" i="2" s="1"/>
  <c r="C603" i="2"/>
  <c r="C628" i="2" s="1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78" i="2"/>
  <c r="E576" i="2"/>
  <c r="E600" i="2" s="1"/>
  <c r="C575" i="2"/>
  <c r="C601" i="2" s="1"/>
  <c r="E565" i="2"/>
  <c r="E566" i="2"/>
  <c r="E567" i="2"/>
  <c r="E568" i="2"/>
  <c r="E564" i="2"/>
  <c r="E562" i="2"/>
  <c r="E572" i="2" s="1"/>
  <c r="E554" i="2"/>
  <c r="E555" i="2"/>
  <c r="E556" i="2"/>
  <c r="E553" i="2"/>
  <c r="E551" i="2"/>
  <c r="E560" i="2" s="1"/>
  <c r="E542" i="2"/>
  <c r="E543" i="2"/>
  <c r="E544" i="2"/>
  <c r="E545" i="2"/>
  <c r="E541" i="2"/>
  <c r="E539" i="2"/>
  <c r="E549" i="2" s="1"/>
  <c r="E521" i="2"/>
  <c r="E522" i="2"/>
  <c r="E523" i="2"/>
  <c r="E524" i="2"/>
  <c r="E525" i="2"/>
  <c r="E526" i="2"/>
  <c r="E527" i="2"/>
  <c r="E528" i="2"/>
  <c r="E529" i="2"/>
  <c r="E530" i="2"/>
  <c r="E532" i="2"/>
  <c r="E520" i="2"/>
  <c r="E518" i="2"/>
  <c r="E537" i="2" s="1"/>
  <c r="C517" i="2"/>
  <c r="C573" i="2" s="1"/>
  <c r="E504" i="2"/>
  <c r="E505" i="2"/>
  <c r="E506" i="2"/>
  <c r="E507" i="2"/>
  <c r="E508" i="2"/>
  <c r="E509" i="2"/>
  <c r="E510" i="2"/>
  <c r="E511" i="2"/>
  <c r="E503" i="2"/>
  <c r="E501" i="2"/>
  <c r="E514" i="2" s="1"/>
  <c r="E494" i="2"/>
  <c r="E495" i="2"/>
  <c r="E496" i="2"/>
  <c r="E493" i="2"/>
  <c r="E491" i="2"/>
  <c r="E499" i="2" s="1"/>
  <c r="E484" i="2"/>
  <c r="E485" i="2"/>
  <c r="E486" i="2"/>
  <c r="E483" i="2"/>
  <c r="E481" i="2"/>
  <c r="E489" i="2" s="1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5" i="2"/>
  <c r="E453" i="2"/>
  <c r="E451" i="2"/>
  <c r="E479" i="2" s="1"/>
  <c r="C450" i="2"/>
  <c r="C515" i="2" s="1"/>
  <c r="E439" i="2"/>
  <c r="E440" i="2"/>
  <c r="E441" i="2"/>
  <c r="E442" i="2"/>
  <c r="E443" i="2"/>
  <c r="E438" i="2"/>
  <c r="E436" i="2"/>
  <c r="E447" i="2" s="1"/>
  <c r="E414" i="2"/>
  <c r="E415" i="2"/>
  <c r="E416" i="2"/>
  <c r="E417" i="2"/>
  <c r="E413" i="2"/>
  <c r="E411" i="2"/>
  <c r="E421" i="2" s="1"/>
  <c r="E426" i="2"/>
  <c r="E427" i="2"/>
  <c r="E428" i="2"/>
  <c r="E429" i="2"/>
  <c r="E425" i="2"/>
  <c r="E423" i="2"/>
  <c r="E433" i="2" s="1"/>
  <c r="E402" i="2"/>
  <c r="E403" i="2"/>
  <c r="E404" i="2"/>
  <c r="E405" i="2"/>
  <c r="E401" i="2"/>
  <c r="E399" i="2"/>
  <c r="E409" i="2" s="1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61" i="2"/>
  <c r="E359" i="2"/>
  <c r="E385" i="2" s="1"/>
  <c r="E390" i="2"/>
  <c r="E391" i="2"/>
  <c r="E392" i="2"/>
  <c r="E393" i="2"/>
  <c r="E389" i="2"/>
  <c r="E387" i="2"/>
  <c r="E397" i="2" s="1"/>
  <c r="E333" i="2"/>
  <c r="E334" i="2"/>
  <c r="E335" i="2"/>
  <c r="E336" i="2"/>
  <c r="E337" i="2"/>
  <c r="E338" i="2"/>
  <c r="E332" i="2"/>
  <c r="E330" i="2"/>
  <c r="E343" i="2" s="1"/>
  <c r="E348" i="2"/>
  <c r="E349" i="2"/>
  <c r="E350" i="2"/>
  <c r="E351" i="2"/>
  <c r="E352" i="2"/>
  <c r="E347" i="2"/>
  <c r="E345" i="2"/>
  <c r="E357" i="2" s="1"/>
  <c r="E322" i="2"/>
  <c r="E323" i="2"/>
  <c r="E324" i="2"/>
  <c r="E325" i="2"/>
  <c r="E321" i="2"/>
  <c r="E319" i="2"/>
  <c r="E328" i="2"/>
  <c r="E305" i="2"/>
  <c r="E306" i="2"/>
  <c r="E307" i="2"/>
  <c r="E308" i="2"/>
  <c r="E309" i="2"/>
  <c r="E310" i="2"/>
  <c r="E311" i="2"/>
  <c r="E312" i="2"/>
  <c r="E304" i="2"/>
  <c r="E302" i="2"/>
  <c r="E317" i="2" s="1"/>
  <c r="D301" i="2"/>
  <c r="D434" i="2" s="1"/>
  <c r="E293" i="2"/>
  <c r="E294" i="2"/>
  <c r="E295" i="2"/>
  <c r="E292" i="2"/>
  <c r="E290" i="2"/>
  <c r="E298" i="2"/>
  <c r="E283" i="2"/>
  <c r="E284" i="2"/>
  <c r="E285" i="2"/>
  <c r="E282" i="2"/>
  <c r="E280" i="2"/>
  <c r="E288" i="2" s="1"/>
  <c r="E271" i="2"/>
  <c r="E272" i="2"/>
  <c r="E273" i="2"/>
  <c r="E274" i="2"/>
  <c r="E275" i="2"/>
  <c r="E270" i="2"/>
  <c r="E268" i="2"/>
  <c r="E278" i="2" s="1"/>
  <c r="E245" i="2"/>
  <c r="E246" i="2"/>
  <c r="E247" i="2"/>
  <c r="E248" i="2"/>
  <c r="E249" i="2"/>
  <c r="E250" i="2"/>
  <c r="E244" i="2"/>
  <c r="E242" i="2"/>
  <c r="E253" i="2" s="1"/>
  <c r="E258" i="2"/>
  <c r="E259" i="2"/>
  <c r="E260" i="2"/>
  <c r="E261" i="2"/>
  <c r="E262" i="2"/>
  <c r="E263" i="2"/>
  <c r="E257" i="2"/>
  <c r="E255" i="2"/>
  <c r="E266" i="2" s="1"/>
  <c r="E232" i="2"/>
  <c r="E233" i="2"/>
  <c r="E234" i="2"/>
  <c r="E235" i="2"/>
  <c r="E236" i="2"/>
  <c r="E237" i="2"/>
  <c r="E229" i="2"/>
  <c r="E240" i="2" s="1"/>
  <c r="E219" i="2"/>
  <c r="E220" i="2"/>
  <c r="E221" i="2"/>
  <c r="E222" i="2"/>
  <c r="E223" i="2"/>
  <c r="E224" i="2"/>
  <c r="E218" i="2"/>
  <c r="E180" i="2"/>
  <c r="E181" i="2"/>
  <c r="E182" i="2"/>
  <c r="E183" i="2"/>
  <c r="E184" i="2"/>
  <c r="E185" i="2"/>
  <c r="E186" i="2"/>
  <c r="E179" i="2"/>
  <c r="E177" i="2"/>
  <c r="E189" i="2" s="1"/>
  <c r="E206" i="2"/>
  <c r="E207" i="2"/>
  <c r="E208" i="2"/>
  <c r="E209" i="2"/>
  <c r="E210" i="2"/>
  <c r="E211" i="2"/>
  <c r="E203" i="2"/>
  <c r="E214" i="2" s="1"/>
  <c r="E194" i="2"/>
  <c r="E195" i="2"/>
  <c r="E196" i="2"/>
  <c r="E197" i="2"/>
  <c r="E198" i="2"/>
  <c r="E193" i="2"/>
  <c r="E191" i="2"/>
  <c r="E201" i="2" s="1"/>
  <c r="D176" i="2"/>
  <c r="D299" i="2" s="1"/>
  <c r="E166" i="2"/>
  <c r="E167" i="2"/>
  <c r="E168" i="2"/>
  <c r="E169" i="2"/>
  <c r="E170" i="2"/>
  <c r="E171" i="2"/>
  <c r="E165" i="2"/>
  <c r="E163" i="2"/>
  <c r="E174" i="2" s="1"/>
  <c r="C162" i="2"/>
  <c r="C448" i="2" s="1"/>
  <c r="E149" i="2"/>
  <c r="E150" i="2"/>
  <c r="E151" i="2"/>
  <c r="E152" i="2"/>
  <c r="E153" i="2"/>
  <c r="E154" i="2"/>
  <c r="E155" i="2"/>
  <c r="E156" i="2"/>
  <c r="E157" i="2"/>
  <c r="E148" i="2"/>
  <c r="E146" i="2"/>
  <c r="E159" i="2" s="1"/>
  <c r="E136" i="2"/>
  <c r="E137" i="2"/>
  <c r="E138" i="2"/>
  <c r="E139" i="2"/>
  <c r="E140" i="2"/>
  <c r="E141" i="2"/>
  <c r="E135" i="2"/>
  <c r="E133" i="2"/>
  <c r="E144" i="2" s="1"/>
  <c r="E125" i="2"/>
  <c r="E126" i="2"/>
  <c r="E127" i="2"/>
  <c r="E124" i="2"/>
  <c r="E122" i="2"/>
  <c r="E130" i="2" s="1"/>
  <c r="E112" i="2"/>
  <c r="E113" i="2"/>
  <c r="E114" i="2"/>
  <c r="E115" i="2"/>
  <c r="E116" i="2"/>
  <c r="E117" i="2"/>
  <c r="E111" i="2"/>
  <c r="E109" i="2"/>
  <c r="E120" i="2"/>
  <c r="E102" i="2"/>
  <c r="E103" i="2"/>
  <c r="E104" i="2"/>
  <c r="E101" i="2"/>
  <c r="E99" i="2"/>
  <c r="E107" i="2" s="1"/>
  <c r="D98" i="2"/>
  <c r="D131" i="2"/>
  <c r="E90" i="2"/>
  <c r="E91" i="2"/>
  <c r="E92" i="2"/>
  <c r="E89" i="2"/>
  <c r="E87" i="2"/>
  <c r="E95" i="2" s="1"/>
  <c r="E80" i="2"/>
  <c r="E81" i="2"/>
  <c r="E82" i="2"/>
  <c r="E79" i="2"/>
  <c r="E77" i="2"/>
  <c r="E85" i="2" s="1"/>
  <c r="E65" i="2"/>
  <c r="E66" i="2"/>
  <c r="E67" i="2"/>
  <c r="E68" i="2"/>
  <c r="E69" i="2"/>
  <c r="E70" i="2"/>
  <c r="E71" i="2"/>
  <c r="E72" i="2"/>
  <c r="E64" i="2"/>
  <c r="E62" i="2"/>
  <c r="E75" i="2" s="1"/>
  <c r="E54" i="2"/>
  <c r="E55" i="2"/>
  <c r="E56" i="2"/>
  <c r="E57" i="2"/>
  <c r="E53" i="2"/>
  <c r="E51" i="2"/>
  <c r="E60" i="2" s="1"/>
  <c r="E40" i="2"/>
  <c r="E531" i="2"/>
  <c r="E41" i="2"/>
  <c r="E42" i="2"/>
  <c r="E44" i="2"/>
  <c r="E45" i="2"/>
  <c r="E46" i="2"/>
  <c r="E39" i="2"/>
  <c r="E37" i="2"/>
  <c r="E49" i="2" s="1"/>
  <c r="D36" i="2"/>
  <c r="D96" i="2" s="1"/>
  <c r="E30" i="2"/>
  <c r="E31" i="2"/>
  <c r="E29" i="2"/>
  <c r="E27" i="2"/>
  <c r="E34" i="2" s="1"/>
  <c r="C26" i="2"/>
  <c r="C160" i="2" s="1"/>
  <c r="E16" i="2"/>
  <c r="E17" i="2"/>
  <c r="E18" i="2"/>
  <c r="E19" i="2"/>
  <c r="E20" i="2"/>
  <c r="E15" i="2"/>
  <c r="E13" i="2"/>
  <c r="E23" i="2" s="1"/>
  <c r="C12" i="2"/>
  <c r="C24" i="2"/>
  <c r="B11" i="2"/>
  <c r="B629" i="2" s="1"/>
  <c r="E9" i="2"/>
  <c r="G562" i="3"/>
  <c r="G550" i="3"/>
  <c r="H193" i="1"/>
  <c r="G188" i="3" s="1"/>
  <c r="G166" i="3"/>
  <c r="K627" i="1"/>
  <c r="K600" i="1"/>
  <c r="K560" i="1"/>
  <c r="L572" i="1"/>
  <c r="M572" i="1"/>
  <c r="M566" i="3"/>
  <c r="N572" i="1"/>
  <c r="O572" i="1"/>
  <c r="P572" i="1"/>
  <c r="P566" i="3" s="1"/>
  <c r="Q572" i="1"/>
  <c r="Q566" i="3" s="1"/>
  <c r="R572" i="1"/>
  <c r="R566" i="3" s="1"/>
  <c r="S572" i="1"/>
  <c r="S566" i="3" s="1"/>
  <c r="T572" i="1"/>
  <c r="T566" i="3" s="1"/>
  <c r="U572" i="1"/>
  <c r="U566" i="3" s="1"/>
  <c r="W572" i="1"/>
  <c r="K572" i="1"/>
  <c r="K566" i="3" s="1"/>
  <c r="G265" i="3"/>
  <c r="W266" i="1"/>
  <c r="V261" i="3" s="1"/>
  <c r="U266" i="1"/>
  <c r="T266" i="1"/>
  <c r="T261" i="3" s="1"/>
  <c r="S266" i="1"/>
  <c r="S261" i="3" s="1"/>
  <c r="R266" i="1"/>
  <c r="R261" i="3" s="1"/>
  <c r="Q266" i="1"/>
  <c r="Q261" i="3" s="1"/>
  <c r="P266" i="1"/>
  <c r="P261" i="3" s="1"/>
  <c r="O266" i="1"/>
  <c r="O261" i="3" s="1"/>
  <c r="N266" i="1"/>
  <c r="N261" i="3" s="1"/>
  <c r="M266" i="1"/>
  <c r="M261" i="3" s="1"/>
  <c r="L266" i="1"/>
  <c r="L261" i="3" s="1"/>
  <c r="K266" i="1"/>
  <c r="E266" i="1"/>
  <c r="G255" i="3"/>
  <c r="H257" i="1"/>
  <c r="W433" i="1"/>
  <c r="V428" i="3" s="1"/>
  <c r="U433" i="1"/>
  <c r="U428" i="3" s="1"/>
  <c r="T433" i="1"/>
  <c r="T428" i="3" s="1"/>
  <c r="S433" i="1"/>
  <c r="S428" i="3" s="1"/>
  <c r="R433" i="1"/>
  <c r="R428" i="3" s="1"/>
  <c r="Q433" i="1"/>
  <c r="Q428" i="3" s="1"/>
  <c r="P433" i="1"/>
  <c r="P428" i="3" s="1"/>
  <c r="O433" i="1"/>
  <c r="O428" i="3"/>
  <c r="N433" i="1"/>
  <c r="M433" i="1"/>
  <c r="L433" i="1"/>
  <c r="L428" i="3" s="1"/>
  <c r="K433" i="1"/>
  <c r="K428" i="3" s="1"/>
  <c r="E433" i="1"/>
  <c r="G425" i="2"/>
  <c r="O425" i="2" s="1"/>
  <c r="W409" i="1"/>
  <c r="U409" i="1"/>
  <c r="T409" i="1"/>
  <c r="T404" i="3" s="1"/>
  <c r="S409" i="1"/>
  <c r="S404" i="3" s="1"/>
  <c r="R409" i="1"/>
  <c r="Q409" i="1"/>
  <c r="Q404" i="3" s="1"/>
  <c r="P409" i="1"/>
  <c r="P404" i="3" s="1"/>
  <c r="O409" i="1"/>
  <c r="O404" i="3" s="1"/>
  <c r="N409" i="1"/>
  <c r="N404" i="3" s="1"/>
  <c r="M409" i="1"/>
  <c r="M404" i="3" s="1"/>
  <c r="L409" i="1"/>
  <c r="L404" i="3" s="1"/>
  <c r="K409" i="1"/>
  <c r="K404" i="3" s="1"/>
  <c r="E409" i="1"/>
  <c r="H405" i="1"/>
  <c r="G405" i="2" s="1"/>
  <c r="G399" i="3"/>
  <c r="W421" i="1"/>
  <c r="V416" i="3" s="1"/>
  <c r="U421" i="1"/>
  <c r="U416" i="3" s="1"/>
  <c r="T421" i="1"/>
  <c r="S421" i="1"/>
  <c r="S416" i="3" s="1"/>
  <c r="R421" i="1"/>
  <c r="R416" i="3" s="1"/>
  <c r="Q421" i="1"/>
  <c r="Q416" i="3" s="1"/>
  <c r="P421" i="1"/>
  <c r="P416" i="3" s="1"/>
  <c r="O421" i="1"/>
  <c r="N421" i="1"/>
  <c r="N416" i="3" s="1"/>
  <c r="M421" i="1"/>
  <c r="M416" i="3" s="1"/>
  <c r="L421" i="1"/>
  <c r="L416" i="3" s="1"/>
  <c r="K421" i="1"/>
  <c r="K416" i="3" s="1"/>
  <c r="E421" i="1"/>
  <c r="H417" i="1"/>
  <c r="G410" i="3"/>
  <c r="G414" i="2"/>
  <c r="W385" i="1"/>
  <c r="V380" i="3" s="1"/>
  <c r="U385" i="1"/>
  <c r="U380" i="3" s="1"/>
  <c r="T385" i="1"/>
  <c r="S385" i="1"/>
  <c r="S380" i="3" s="1"/>
  <c r="R385" i="1"/>
  <c r="R380" i="3" s="1"/>
  <c r="Q385" i="1"/>
  <c r="Q380" i="3" s="1"/>
  <c r="P385" i="1"/>
  <c r="P380" i="3" s="1"/>
  <c r="O385" i="1"/>
  <c r="O380" i="3" s="1"/>
  <c r="N385" i="1"/>
  <c r="N380" i="3" s="1"/>
  <c r="M385" i="1"/>
  <c r="M380" i="3" s="1"/>
  <c r="L385" i="1"/>
  <c r="K385" i="1"/>
  <c r="K380" i="3" s="1"/>
  <c r="E385" i="1"/>
  <c r="G375" i="3"/>
  <c r="W397" i="1"/>
  <c r="V392" i="3" s="1"/>
  <c r="U397" i="1"/>
  <c r="T397" i="1"/>
  <c r="T392" i="3" s="1"/>
  <c r="S397" i="1"/>
  <c r="R397" i="1"/>
  <c r="R392" i="3" s="1"/>
  <c r="Q397" i="1"/>
  <c r="P397" i="1"/>
  <c r="P392" i="3" s="1"/>
  <c r="O397" i="1"/>
  <c r="O392" i="3" s="1"/>
  <c r="N397" i="1"/>
  <c r="N392" i="3" s="1"/>
  <c r="M397" i="1"/>
  <c r="M392" i="3" s="1"/>
  <c r="L397" i="1"/>
  <c r="L392" i="3" s="1"/>
  <c r="K397" i="1"/>
  <c r="K392" i="3"/>
  <c r="E397" i="1"/>
  <c r="L343" i="1"/>
  <c r="M343" i="1"/>
  <c r="M338" i="3" s="1"/>
  <c r="N343" i="1"/>
  <c r="N338" i="3" s="1"/>
  <c r="O343" i="1"/>
  <c r="O338" i="3" s="1"/>
  <c r="P343" i="1"/>
  <c r="P338" i="3"/>
  <c r="Q343" i="1"/>
  <c r="R343" i="1"/>
  <c r="R338" i="3" s="1"/>
  <c r="S343" i="1"/>
  <c r="T343" i="1"/>
  <c r="U343" i="1"/>
  <c r="W343" i="1"/>
  <c r="V338" i="3" s="1"/>
  <c r="K343" i="1"/>
  <c r="E343" i="1"/>
  <c r="E357" i="1"/>
  <c r="L357" i="1"/>
  <c r="L352" i="3" s="1"/>
  <c r="M357" i="1"/>
  <c r="N357" i="1"/>
  <c r="N352" i="3" s="1"/>
  <c r="O357" i="1"/>
  <c r="P357" i="1"/>
  <c r="P352" i="3" s="1"/>
  <c r="Q357" i="1"/>
  <c r="Q352" i="3" s="1"/>
  <c r="R357" i="1"/>
  <c r="R352" i="3" s="1"/>
  <c r="S357" i="1"/>
  <c r="S352" i="3" s="1"/>
  <c r="T357" i="1"/>
  <c r="T352" i="3"/>
  <c r="U357" i="1"/>
  <c r="U352" i="3" s="1"/>
  <c r="W357" i="1"/>
  <c r="V352" i="3" s="1"/>
  <c r="K357" i="1"/>
  <c r="H325" i="1"/>
  <c r="H328" i="1" s="1"/>
  <c r="G316" i="3"/>
  <c r="N328" i="1"/>
  <c r="N323" i="3"/>
  <c r="L328" i="1"/>
  <c r="L323" i="3" s="1"/>
  <c r="M328" i="1"/>
  <c r="M323" i="3" s="1"/>
  <c r="O328" i="1"/>
  <c r="O323" i="3" s="1"/>
  <c r="P328" i="1"/>
  <c r="P323" i="3" s="1"/>
  <c r="Q328" i="1"/>
  <c r="Q323" i="3" s="1"/>
  <c r="R328" i="1"/>
  <c r="S328" i="1"/>
  <c r="S323" i="3" s="1"/>
  <c r="T328" i="1"/>
  <c r="T323" i="3" s="1"/>
  <c r="U328" i="1"/>
  <c r="U323" i="3" s="1"/>
  <c r="W328" i="1"/>
  <c r="V323" i="3" s="1"/>
  <c r="K328" i="1"/>
  <c r="K323" i="3" s="1"/>
  <c r="H304" i="1"/>
  <c r="G304" i="2" s="1"/>
  <c r="L317" i="1"/>
  <c r="L312" i="3" s="1"/>
  <c r="M317" i="1"/>
  <c r="M312" i="3" s="1"/>
  <c r="N317" i="1"/>
  <c r="N312" i="3" s="1"/>
  <c r="O317" i="1"/>
  <c r="O312" i="3" s="1"/>
  <c r="P317" i="1"/>
  <c r="P312" i="3" s="1"/>
  <c r="Q317" i="1"/>
  <c r="Q312" i="3" s="1"/>
  <c r="R317" i="1"/>
  <c r="R312" i="3" s="1"/>
  <c r="S317" i="1"/>
  <c r="S312" i="3" s="1"/>
  <c r="T317" i="1"/>
  <c r="T312" i="3" s="1"/>
  <c r="U317" i="1"/>
  <c r="W317" i="1"/>
  <c r="V312" i="3" s="1"/>
  <c r="K317" i="1"/>
  <c r="K312" i="3" s="1"/>
  <c r="E328" i="1"/>
  <c r="G206" i="3"/>
  <c r="G211" i="2"/>
  <c r="G186" i="2"/>
  <c r="G270" i="3"/>
  <c r="H295" i="1"/>
  <c r="E317" i="1"/>
  <c r="G303" i="3"/>
  <c r="G308" i="2"/>
  <c r="M308" i="2" s="1"/>
  <c r="AD303" i="3" s="1"/>
  <c r="W298" i="1"/>
  <c r="V293" i="3" s="1"/>
  <c r="U298" i="1"/>
  <c r="U293" i="3" s="1"/>
  <c r="T298" i="1"/>
  <c r="T293" i="3" s="1"/>
  <c r="S298" i="1"/>
  <c r="S293" i="3" s="1"/>
  <c r="R298" i="1"/>
  <c r="R293" i="3" s="1"/>
  <c r="Q298" i="1"/>
  <c r="Q293" i="3" s="1"/>
  <c r="P298" i="1"/>
  <c r="P293" i="3" s="1"/>
  <c r="O298" i="1"/>
  <c r="N298" i="1"/>
  <c r="M298" i="1"/>
  <c r="M293" i="3" s="1"/>
  <c r="L298" i="1"/>
  <c r="L293" i="3" s="1"/>
  <c r="K298" i="1"/>
  <c r="E298" i="1"/>
  <c r="G289" i="3"/>
  <c r="G293" i="2"/>
  <c r="M293" i="2" s="1"/>
  <c r="H298" i="1"/>
  <c r="W288" i="1"/>
  <c r="V283" i="3" s="1"/>
  <c r="U288" i="1"/>
  <c r="U283" i="3" s="1"/>
  <c r="T288" i="1"/>
  <c r="T283" i="3" s="1"/>
  <c r="S288" i="1"/>
  <c r="S283" i="3"/>
  <c r="R288" i="1"/>
  <c r="R283" i="3"/>
  <c r="Q288" i="1"/>
  <c r="P288" i="1"/>
  <c r="O288" i="1"/>
  <c r="O283" i="3" s="1"/>
  <c r="N288" i="1"/>
  <c r="N283" i="3" s="1"/>
  <c r="M288" i="1"/>
  <c r="M283" i="3" s="1"/>
  <c r="L288" i="1"/>
  <c r="K288" i="1"/>
  <c r="K283" i="3" s="1"/>
  <c r="E288" i="1"/>
  <c r="G277" i="3"/>
  <c r="W253" i="1"/>
  <c r="V248" i="3" s="1"/>
  <c r="U253" i="1"/>
  <c r="U248" i="3" s="1"/>
  <c r="T253" i="1"/>
  <c r="T248" i="3" s="1"/>
  <c r="S253" i="1"/>
  <c r="S248" i="3"/>
  <c r="R253" i="1"/>
  <c r="R248" i="3" s="1"/>
  <c r="Q253" i="1"/>
  <c r="Q248" i="3" s="1"/>
  <c r="P253" i="1"/>
  <c r="P248" i="3" s="1"/>
  <c r="O253" i="1"/>
  <c r="O248" i="3" s="1"/>
  <c r="N253" i="1"/>
  <c r="N248" i="3" s="1"/>
  <c r="M253" i="1"/>
  <c r="M248" i="3" s="1"/>
  <c r="L253" i="1"/>
  <c r="L248" i="3" s="1"/>
  <c r="K253" i="1"/>
  <c r="K248" i="3" s="1"/>
  <c r="E253" i="1"/>
  <c r="G243" i="3"/>
  <c r="G248" i="2"/>
  <c r="G241" i="3"/>
  <c r="G239" i="3"/>
  <c r="W240" i="1"/>
  <c r="V235" i="3" s="1"/>
  <c r="U240" i="1"/>
  <c r="U235" i="3" s="1"/>
  <c r="T240" i="1"/>
  <c r="T235" i="3"/>
  <c r="S240" i="1"/>
  <c r="R240" i="1"/>
  <c r="R235" i="3" s="1"/>
  <c r="Q240" i="1"/>
  <c r="Q235" i="3" s="1"/>
  <c r="P240" i="1"/>
  <c r="P235" i="3" s="1"/>
  <c r="O240" i="1"/>
  <c r="O235" i="3" s="1"/>
  <c r="N240" i="1"/>
  <c r="N235" i="3" s="1"/>
  <c r="M240" i="1"/>
  <c r="M235" i="3" s="1"/>
  <c r="L240" i="1"/>
  <c r="L235" i="3" s="1"/>
  <c r="K240" i="1"/>
  <c r="K235" i="3" s="1"/>
  <c r="E240" i="1"/>
  <c r="W227" i="1"/>
  <c r="V222" i="3"/>
  <c r="U227" i="1"/>
  <c r="U222" i="3" s="1"/>
  <c r="T227" i="1"/>
  <c r="T222" i="3"/>
  <c r="S227" i="1"/>
  <c r="R227" i="1"/>
  <c r="R222" i="3" s="1"/>
  <c r="Q227" i="1"/>
  <c r="Q222" i="3" s="1"/>
  <c r="P227" i="1"/>
  <c r="P222" i="3" s="1"/>
  <c r="O227" i="1"/>
  <c r="N227" i="1"/>
  <c r="N222" i="3" s="1"/>
  <c r="M227" i="1"/>
  <c r="M222" i="3" s="1"/>
  <c r="L227" i="1"/>
  <c r="L222" i="3" s="1"/>
  <c r="K227" i="1"/>
  <c r="K222" i="3" s="1"/>
  <c r="E227" i="1"/>
  <c r="G213" i="3"/>
  <c r="W189" i="1"/>
  <c r="V184" i="3" s="1"/>
  <c r="U189" i="1"/>
  <c r="T189" i="1"/>
  <c r="T184" i="3" s="1"/>
  <c r="S189" i="1"/>
  <c r="S184" i="3" s="1"/>
  <c r="R189" i="1"/>
  <c r="R184" i="3" s="1"/>
  <c r="Q189" i="1"/>
  <c r="Q184" i="3" s="1"/>
  <c r="P189" i="1"/>
  <c r="P184" i="3" s="1"/>
  <c r="O189" i="1"/>
  <c r="O184" i="3" s="1"/>
  <c r="N189" i="1"/>
  <c r="N184" i="3" s="1"/>
  <c r="M189" i="1"/>
  <c r="M184" i="3" s="1"/>
  <c r="L189" i="1"/>
  <c r="L184" i="3" s="1"/>
  <c r="K189" i="1"/>
  <c r="K184" i="3" s="1"/>
  <c r="E189" i="1"/>
  <c r="G177" i="3"/>
  <c r="K49" i="1"/>
  <c r="K44" i="3"/>
  <c r="L627" i="1"/>
  <c r="M627" i="1"/>
  <c r="M628" i="1" s="1"/>
  <c r="N627" i="1"/>
  <c r="O627" i="1"/>
  <c r="P627" i="1"/>
  <c r="Q627" i="1"/>
  <c r="R627" i="1"/>
  <c r="R628" i="1" s="1"/>
  <c r="S627" i="1"/>
  <c r="S628" i="1" s="1"/>
  <c r="T627" i="1"/>
  <c r="U627" i="1"/>
  <c r="W627" i="1"/>
  <c r="C24" i="1"/>
  <c r="B11" i="8" s="1"/>
  <c r="B629" i="1"/>
  <c r="C628" i="1"/>
  <c r="B17" i="8" s="1"/>
  <c r="E627" i="1"/>
  <c r="L600" i="1"/>
  <c r="L594" i="3" s="1"/>
  <c r="M600" i="1"/>
  <c r="M594" i="3" s="1"/>
  <c r="N600" i="1"/>
  <c r="N594" i="3" s="1"/>
  <c r="N601" i="1"/>
  <c r="N595" i="3" s="1"/>
  <c r="O600" i="1"/>
  <c r="O594" i="3" s="1"/>
  <c r="P600" i="1"/>
  <c r="P594" i="3" s="1"/>
  <c r="Q600" i="1"/>
  <c r="R600" i="1"/>
  <c r="R601" i="1" s="1"/>
  <c r="R595" i="3" s="1"/>
  <c r="S600" i="1"/>
  <c r="S594" i="3" s="1"/>
  <c r="T600" i="1"/>
  <c r="T601" i="1"/>
  <c r="T595" i="3"/>
  <c r="U600" i="1"/>
  <c r="W600" i="1"/>
  <c r="C601" i="1"/>
  <c r="B16" i="8" s="1"/>
  <c r="E600" i="1"/>
  <c r="C573" i="1"/>
  <c r="B15" i="8" s="1"/>
  <c r="E572" i="1"/>
  <c r="L537" i="1"/>
  <c r="E560" i="1"/>
  <c r="L560" i="1"/>
  <c r="L554" i="3"/>
  <c r="M560" i="1"/>
  <c r="N560" i="1"/>
  <c r="N554" i="3" s="1"/>
  <c r="O560" i="1"/>
  <c r="P560" i="1"/>
  <c r="Q560" i="1"/>
  <c r="Q554" i="3" s="1"/>
  <c r="R560" i="1"/>
  <c r="S560" i="1"/>
  <c r="T560" i="1"/>
  <c r="T554" i="3" s="1"/>
  <c r="U560" i="1"/>
  <c r="U554" i="3" s="1"/>
  <c r="V554" i="3"/>
  <c r="L549" i="1"/>
  <c r="L543" i="3" s="1"/>
  <c r="M549" i="1"/>
  <c r="M543" i="3" s="1"/>
  <c r="N549" i="1"/>
  <c r="O549" i="1"/>
  <c r="P549" i="1"/>
  <c r="Q549" i="1"/>
  <c r="Q543" i="3"/>
  <c r="R549" i="1"/>
  <c r="R543" i="3" s="1"/>
  <c r="S549" i="1"/>
  <c r="T549" i="1"/>
  <c r="U549" i="1"/>
  <c r="U543" i="3" s="1"/>
  <c r="W549" i="1"/>
  <c r="V543" i="3" s="1"/>
  <c r="K549" i="1"/>
  <c r="K543" i="3" s="1"/>
  <c r="K537" i="1"/>
  <c r="K531" i="3" s="1"/>
  <c r="E549" i="1"/>
  <c r="M537" i="1"/>
  <c r="N537" i="1"/>
  <c r="N531" i="3" s="1"/>
  <c r="O537" i="1"/>
  <c r="O531" i="3"/>
  <c r="P537" i="1"/>
  <c r="P531" i="3" s="1"/>
  <c r="Q537" i="1"/>
  <c r="R537" i="1"/>
  <c r="R531" i="3" s="1"/>
  <c r="S537" i="1"/>
  <c r="S531" i="3" s="1"/>
  <c r="T537" i="1"/>
  <c r="U537" i="1"/>
  <c r="W537" i="1"/>
  <c r="V531" i="3" s="1"/>
  <c r="E537" i="1"/>
  <c r="L479" i="1"/>
  <c r="L474" i="3" s="1"/>
  <c r="M479" i="1"/>
  <c r="M474" i="3" s="1"/>
  <c r="N479" i="1"/>
  <c r="N474" i="3" s="1"/>
  <c r="O479" i="1"/>
  <c r="O474" i="3" s="1"/>
  <c r="P479" i="1"/>
  <c r="P474" i="3" s="1"/>
  <c r="Q479" i="1"/>
  <c r="Q474" i="3" s="1"/>
  <c r="R479" i="1"/>
  <c r="R474" i="3" s="1"/>
  <c r="S479" i="1"/>
  <c r="S474" i="3" s="1"/>
  <c r="T479" i="1"/>
  <c r="U479" i="1"/>
  <c r="U474" i="3" s="1"/>
  <c r="W479" i="1"/>
  <c r="V474" i="3" s="1"/>
  <c r="K479" i="1"/>
  <c r="K474" i="3" s="1"/>
  <c r="L489" i="1"/>
  <c r="L484" i="3" s="1"/>
  <c r="M489" i="1"/>
  <c r="M484" i="3" s="1"/>
  <c r="N489" i="1"/>
  <c r="N484" i="3" s="1"/>
  <c r="O489" i="1"/>
  <c r="O484" i="3" s="1"/>
  <c r="P489" i="1"/>
  <c r="P484" i="3" s="1"/>
  <c r="Q489" i="1"/>
  <c r="Q484" i="3" s="1"/>
  <c r="R489" i="1"/>
  <c r="S489" i="1"/>
  <c r="S484" i="3" s="1"/>
  <c r="T489" i="1"/>
  <c r="T484" i="3" s="1"/>
  <c r="U489" i="1"/>
  <c r="U484" i="3" s="1"/>
  <c r="W489" i="1"/>
  <c r="V484" i="3" s="1"/>
  <c r="K489" i="1"/>
  <c r="E479" i="1"/>
  <c r="E489" i="1"/>
  <c r="L447" i="1"/>
  <c r="C515" i="1"/>
  <c r="B14" i="8" s="1"/>
  <c r="E514" i="1"/>
  <c r="R514" i="1"/>
  <c r="R509" i="3" s="1"/>
  <c r="K514" i="1"/>
  <c r="K509" i="3" s="1"/>
  <c r="L514" i="1"/>
  <c r="L509" i="3" s="1"/>
  <c r="M514" i="1"/>
  <c r="N514" i="1"/>
  <c r="O514" i="1"/>
  <c r="O509" i="3" s="1"/>
  <c r="P514" i="1"/>
  <c r="P509" i="3" s="1"/>
  <c r="Q514" i="1"/>
  <c r="Q509" i="3" s="1"/>
  <c r="S514" i="1"/>
  <c r="T514" i="1"/>
  <c r="T509" i="3" s="1"/>
  <c r="U514" i="1"/>
  <c r="U509" i="3" s="1"/>
  <c r="W514" i="1"/>
  <c r="L499" i="1"/>
  <c r="L494" i="3" s="1"/>
  <c r="M499" i="1"/>
  <c r="N499" i="1"/>
  <c r="N494" i="3" s="1"/>
  <c r="O499" i="1"/>
  <c r="O494" i="3" s="1"/>
  <c r="P499" i="1"/>
  <c r="Q499" i="1"/>
  <c r="R499" i="1"/>
  <c r="R494" i="3" s="1"/>
  <c r="S499" i="1"/>
  <c r="S494" i="3" s="1"/>
  <c r="T499" i="1"/>
  <c r="U499" i="1"/>
  <c r="W499" i="1"/>
  <c r="V494" i="3" s="1"/>
  <c r="K499" i="1"/>
  <c r="K494" i="3" s="1"/>
  <c r="E499" i="1"/>
  <c r="C448" i="1"/>
  <c r="B13" i="8" s="1"/>
  <c r="E447" i="1"/>
  <c r="M447" i="1"/>
  <c r="M442" i="3" s="1"/>
  <c r="N447" i="1"/>
  <c r="N442" i="3" s="1"/>
  <c r="O447" i="1"/>
  <c r="P447" i="1"/>
  <c r="P442" i="3" s="1"/>
  <c r="Q447" i="1"/>
  <c r="R447" i="1"/>
  <c r="S447" i="1"/>
  <c r="S442" i="3" s="1"/>
  <c r="T447" i="1"/>
  <c r="U447" i="1"/>
  <c r="U442" i="3" s="1"/>
  <c r="W447" i="1"/>
  <c r="V442" i="3" s="1"/>
  <c r="K447" i="1"/>
  <c r="K442" i="3" s="1"/>
  <c r="O278" i="1"/>
  <c r="O273" i="3" s="1"/>
  <c r="O214" i="1"/>
  <c r="O201" i="1"/>
  <c r="O196" i="3" s="1"/>
  <c r="O174" i="1"/>
  <c r="O169" i="3"/>
  <c r="D434" i="1"/>
  <c r="D299" i="1"/>
  <c r="E278" i="1"/>
  <c r="Q278" i="1"/>
  <c r="Q273" i="3" s="1"/>
  <c r="K278" i="1"/>
  <c r="K273" i="3" s="1"/>
  <c r="L278" i="1"/>
  <c r="L273" i="3" s="1"/>
  <c r="M278" i="1"/>
  <c r="N278" i="1"/>
  <c r="N273" i="3" s="1"/>
  <c r="P278" i="1"/>
  <c r="P273" i="3" s="1"/>
  <c r="R278" i="1"/>
  <c r="R273" i="3"/>
  <c r="S278" i="1"/>
  <c r="S273" i="3" s="1"/>
  <c r="T278" i="1"/>
  <c r="U278" i="1"/>
  <c r="W278" i="1"/>
  <c r="V273" i="3" s="1"/>
  <c r="P214" i="1"/>
  <c r="K214" i="1"/>
  <c r="K209" i="3" s="1"/>
  <c r="E214" i="1"/>
  <c r="L214" i="1"/>
  <c r="L209" i="3" s="1"/>
  <c r="M214" i="1"/>
  <c r="N214" i="1"/>
  <c r="N209" i="3" s="1"/>
  <c r="Q214" i="1"/>
  <c r="Q209" i="3" s="1"/>
  <c r="R214" i="1"/>
  <c r="S214" i="1"/>
  <c r="S209" i="3" s="1"/>
  <c r="T214" i="1"/>
  <c r="T209" i="3" s="1"/>
  <c r="U214" i="1"/>
  <c r="U209" i="3" s="1"/>
  <c r="W214" i="1"/>
  <c r="V209" i="3" s="1"/>
  <c r="Q201" i="1"/>
  <c r="Q196" i="3" s="1"/>
  <c r="P174" i="1"/>
  <c r="P169" i="3" s="1"/>
  <c r="P95" i="1"/>
  <c r="O85" i="1"/>
  <c r="O80" i="3" s="1"/>
  <c r="O75" i="1"/>
  <c r="O60" i="1"/>
  <c r="O55" i="3" s="1"/>
  <c r="O49" i="1"/>
  <c r="O44" i="3" s="1"/>
  <c r="O34" i="1"/>
  <c r="O28" i="3" s="1"/>
  <c r="O23" i="1"/>
  <c r="L60" i="1"/>
  <c r="M60" i="1"/>
  <c r="M55" i="3" s="1"/>
  <c r="N60" i="1"/>
  <c r="N55" i="3" s="1"/>
  <c r="P60" i="1"/>
  <c r="P55" i="3" s="1"/>
  <c r="Q60" i="1"/>
  <c r="R60" i="1"/>
  <c r="R55" i="3" s="1"/>
  <c r="S60" i="1"/>
  <c r="S55" i="3" s="1"/>
  <c r="T60" i="1"/>
  <c r="T55" i="3" s="1"/>
  <c r="U60" i="1"/>
  <c r="U55" i="3" s="1"/>
  <c r="W60" i="1"/>
  <c r="V55" i="3" s="1"/>
  <c r="K60" i="1"/>
  <c r="K55" i="3" s="1"/>
  <c r="K75" i="1"/>
  <c r="K85" i="1"/>
  <c r="K80" i="3" s="1"/>
  <c r="K95" i="1"/>
  <c r="K90" i="3" s="1"/>
  <c r="K107" i="1"/>
  <c r="K102" i="3" s="1"/>
  <c r="K120" i="1"/>
  <c r="K115" i="3" s="1"/>
  <c r="L130" i="1"/>
  <c r="L125" i="3" s="1"/>
  <c r="M130" i="1"/>
  <c r="M125" i="3" s="1"/>
  <c r="N130" i="1"/>
  <c r="O130" i="1"/>
  <c r="O125" i="3" s="1"/>
  <c r="P130" i="1"/>
  <c r="Q130" i="1"/>
  <c r="Q125" i="3" s="1"/>
  <c r="R130" i="1"/>
  <c r="R125" i="3" s="1"/>
  <c r="S130" i="1"/>
  <c r="S125" i="3" s="1"/>
  <c r="T130" i="1"/>
  <c r="T131" i="1" s="1"/>
  <c r="T126" i="3" s="1"/>
  <c r="U130" i="1"/>
  <c r="W130" i="1"/>
  <c r="V125" i="3" s="1"/>
  <c r="K130" i="1"/>
  <c r="M144" i="1"/>
  <c r="M139" i="3"/>
  <c r="M159" i="1"/>
  <c r="L201" i="1"/>
  <c r="L196" i="3" s="1"/>
  <c r="M201" i="1"/>
  <c r="M196" i="3" s="1"/>
  <c r="N201" i="1"/>
  <c r="N196" i="3" s="1"/>
  <c r="P201" i="1"/>
  <c r="P196" i="3" s="1"/>
  <c r="R201" i="1"/>
  <c r="R196" i="3" s="1"/>
  <c r="S201" i="1"/>
  <c r="S196" i="3" s="1"/>
  <c r="T201" i="1"/>
  <c r="T196" i="3" s="1"/>
  <c r="U201" i="1"/>
  <c r="U196" i="3" s="1"/>
  <c r="W201" i="1"/>
  <c r="V196" i="3" s="1"/>
  <c r="K201" i="1"/>
  <c r="E201" i="1"/>
  <c r="L174" i="1"/>
  <c r="L169" i="3" s="1"/>
  <c r="M174" i="1"/>
  <c r="M169" i="3" s="1"/>
  <c r="N174" i="1"/>
  <c r="N169" i="3" s="1"/>
  <c r="Q174" i="1"/>
  <c r="Q169" i="3" s="1"/>
  <c r="R174" i="1"/>
  <c r="R169" i="3" s="1"/>
  <c r="S174" i="1"/>
  <c r="S169" i="3" s="1"/>
  <c r="T174" i="1"/>
  <c r="T169" i="3" s="1"/>
  <c r="U174" i="1"/>
  <c r="U169" i="3" s="1"/>
  <c r="W174" i="1"/>
  <c r="V169" i="3" s="1"/>
  <c r="K174" i="1"/>
  <c r="K169" i="3" s="1"/>
  <c r="E174" i="1"/>
  <c r="C160" i="1"/>
  <c r="B12" i="8" s="1"/>
  <c r="E159" i="1"/>
  <c r="E144" i="1"/>
  <c r="L159" i="1"/>
  <c r="N159" i="1"/>
  <c r="N154" i="3" s="1"/>
  <c r="O159" i="1"/>
  <c r="P159" i="1"/>
  <c r="Q159" i="1"/>
  <c r="Q154" i="3" s="1"/>
  <c r="R159" i="1"/>
  <c r="S159" i="1"/>
  <c r="S154" i="3" s="1"/>
  <c r="T159" i="1"/>
  <c r="T154" i="3" s="1"/>
  <c r="U159" i="1"/>
  <c r="U154" i="3" s="1"/>
  <c r="W159" i="1"/>
  <c r="V154" i="3" s="1"/>
  <c r="K159" i="1"/>
  <c r="K154" i="3" s="1"/>
  <c r="L144" i="1"/>
  <c r="L139" i="3" s="1"/>
  <c r="N144" i="1"/>
  <c r="N139" i="3" s="1"/>
  <c r="O144" i="1"/>
  <c r="O139" i="3" s="1"/>
  <c r="P144" i="1"/>
  <c r="P139" i="3" s="1"/>
  <c r="Q144" i="1"/>
  <c r="Q139" i="3" s="1"/>
  <c r="R144" i="1"/>
  <c r="R139" i="3" s="1"/>
  <c r="S144" i="1"/>
  <c r="T144" i="1"/>
  <c r="T139" i="3" s="1"/>
  <c r="U144" i="1"/>
  <c r="W144" i="1"/>
  <c r="V139" i="3" s="1"/>
  <c r="K144" i="1"/>
  <c r="D96" i="1"/>
  <c r="D131" i="1"/>
  <c r="E130" i="1"/>
  <c r="L120" i="1"/>
  <c r="M120" i="1"/>
  <c r="M115" i="3" s="1"/>
  <c r="N120" i="1"/>
  <c r="N115" i="3" s="1"/>
  <c r="O120" i="1"/>
  <c r="O115" i="3" s="1"/>
  <c r="P120" i="1"/>
  <c r="P115" i="3" s="1"/>
  <c r="Q120" i="1"/>
  <c r="Q115" i="3" s="1"/>
  <c r="R120" i="1"/>
  <c r="R115" i="3" s="1"/>
  <c r="S120" i="1"/>
  <c r="T120" i="1"/>
  <c r="U120" i="1"/>
  <c r="U115" i="3" s="1"/>
  <c r="W120" i="1"/>
  <c r="V115" i="3" s="1"/>
  <c r="E120" i="1"/>
  <c r="L107" i="1"/>
  <c r="L102" i="3" s="1"/>
  <c r="M107" i="1"/>
  <c r="M102" i="3" s="1"/>
  <c r="N107" i="1"/>
  <c r="O107" i="1"/>
  <c r="O102" i="3"/>
  <c r="P107" i="1"/>
  <c r="P102" i="3" s="1"/>
  <c r="Q107" i="1"/>
  <c r="Q102" i="3"/>
  <c r="R107" i="1"/>
  <c r="R102" i="3" s="1"/>
  <c r="S107" i="1"/>
  <c r="S102" i="3" s="1"/>
  <c r="T107" i="1"/>
  <c r="T102" i="3" s="1"/>
  <c r="U107" i="1"/>
  <c r="U102" i="3" s="1"/>
  <c r="W107" i="1"/>
  <c r="V102" i="3" s="1"/>
  <c r="E107" i="1"/>
  <c r="E95" i="1"/>
  <c r="E85" i="1"/>
  <c r="E75" i="1"/>
  <c r="L95" i="1"/>
  <c r="L90" i="3" s="1"/>
  <c r="M95" i="1"/>
  <c r="M90" i="3" s="1"/>
  <c r="N95" i="1"/>
  <c r="N90" i="3" s="1"/>
  <c r="O95" i="1"/>
  <c r="O90" i="3" s="1"/>
  <c r="Q95" i="1"/>
  <c r="Q90" i="3" s="1"/>
  <c r="R95" i="1"/>
  <c r="R90" i="3" s="1"/>
  <c r="S95" i="1"/>
  <c r="T95" i="1"/>
  <c r="T90" i="3" s="1"/>
  <c r="U95" i="1"/>
  <c r="U90" i="3" s="1"/>
  <c r="W95" i="1"/>
  <c r="L85" i="1"/>
  <c r="L80" i="3" s="1"/>
  <c r="M85" i="1"/>
  <c r="N85" i="1"/>
  <c r="N80" i="3" s="1"/>
  <c r="P85" i="1"/>
  <c r="P80" i="3" s="1"/>
  <c r="Q85" i="1"/>
  <c r="Q80" i="3" s="1"/>
  <c r="R85" i="1"/>
  <c r="R80" i="3" s="1"/>
  <c r="S85" i="1"/>
  <c r="S80" i="3" s="1"/>
  <c r="T85" i="1"/>
  <c r="U85" i="1"/>
  <c r="W85" i="1"/>
  <c r="L75" i="1"/>
  <c r="L70" i="3" s="1"/>
  <c r="M75" i="1"/>
  <c r="M70" i="3" s="1"/>
  <c r="N75" i="1"/>
  <c r="N70" i="3" s="1"/>
  <c r="P75" i="1"/>
  <c r="Q75" i="1"/>
  <c r="Q70" i="3" s="1"/>
  <c r="R75" i="1"/>
  <c r="S75" i="1"/>
  <c r="S70" i="3" s="1"/>
  <c r="T75" i="1"/>
  <c r="T70" i="3" s="1"/>
  <c r="U75" i="1"/>
  <c r="U70" i="3" s="1"/>
  <c r="W75" i="1"/>
  <c r="V70" i="3" s="1"/>
  <c r="E23" i="1"/>
  <c r="E34" i="1"/>
  <c r="E49" i="1"/>
  <c r="E60" i="1"/>
  <c r="W49" i="1"/>
  <c r="V44" i="3"/>
  <c r="L49" i="1"/>
  <c r="L44" i="3" s="1"/>
  <c r="M49" i="1"/>
  <c r="M44" i="3" s="1"/>
  <c r="N49" i="1"/>
  <c r="N44" i="3" s="1"/>
  <c r="P49" i="1"/>
  <c r="P44" i="3" s="1"/>
  <c r="Q49" i="1"/>
  <c r="Q44" i="3" s="1"/>
  <c r="R49" i="1"/>
  <c r="R44" i="3" s="1"/>
  <c r="S49" i="1"/>
  <c r="S44" i="3" s="1"/>
  <c r="T49" i="1"/>
  <c r="T44" i="3" s="1"/>
  <c r="U49" i="1"/>
  <c r="U44" i="3" s="1"/>
  <c r="K23" i="1"/>
  <c r="L23" i="1"/>
  <c r="L24" i="1" s="1"/>
  <c r="L18" i="3" s="1"/>
  <c r="M23" i="1"/>
  <c r="N23" i="1"/>
  <c r="P23" i="1"/>
  <c r="P17" i="3" s="1"/>
  <c r="Q23" i="1"/>
  <c r="R23" i="1"/>
  <c r="R17" i="3" s="1"/>
  <c r="S23" i="1"/>
  <c r="S17" i="3" s="1"/>
  <c r="S24" i="1"/>
  <c r="S18" i="3" s="1"/>
  <c r="T23" i="1"/>
  <c r="U23" i="1"/>
  <c r="U24" i="1" s="1"/>
  <c r="U18" i="3" s="1"/>
  <c r="K34" i="1"/>
  <c r="K28" i="3" s="1"/>
  <c r="L34" i="1"/>
  <c r="L28" i="3" s="1"/>
  <c r="M34" i="1"/>
  <c r="M28" i="3"/>
  <c r="N34" i="1"/>
  <c r="N28" i="3" s="1"/>
  <c r="P34" i="1"/>
  <c r="P28" i="3" s="1"/>
  <c r="Q34" i="1"/>
  <c r="Q28" i="3" s="1"/>
  <c r="R34" i="1"/>
  <c r="R28" i="3" s="1"/>
  <c r="S34" i="1"/>
  <c r="S28" i="3" s="1"/>
  <c r="T34" i="1"/>
  <c r="U34" i="1"/>
  <c r="U28" i="3" s="1"/>
  <c r="W34" i="1"/>
  <c r="V28" i="3" s="1"/>
  <c r="G609" i="3"/>
  <c r="G573" i="3"/>
  <c r="G576" i="3"/>
  <c r="G581" i="3"/>
  <c r="G586" i="3"/>
  <c r="H572" i="1"/>
  <c r="G517" i="3"/>
  <c r="G521" i="3"/>
  <c r="G535" i="3"/>
  <c r="G536" i="3"/>
  <c r="G537" i="3"/>
  <c r="G525" i="3"/>
  <c r="G465" i="3"/>
  <c r="G467" i="3"/>
  <c r="G480" i="3"/>
  <c r="G490" i="3"/>
  <c r="G434" i="3"/>
  <c r="G436" i="3"/>
  <c r="G433" i="3"/>
  <c r="G349" i="2"/>
  <c r="G332" i="2"/>
  <c r="M332" i="2" s="1"/>
  <c r="G328" i="3"/>
  <c r="G330" i="3"/>
  <c r="G332" i="3"/>
  <c r="G268" i="3"/>
  <c r="G204" i="3"/>
  <c r="H205" i="1"/>
  <c r="G192" i="3"/>
  <c r="G161" i="3"/>
  <c r="G149" i="3"/>
  <c r="G143" i="3"/>
  <c r="G102" i="2"/>
  <c r="G96" i="3"/>
  <c r="G97" i="3"/>
  <c r="G79" i="2"/>
  <c r="G62" i="3"/>
  <c r="H64" i="1"/>
  <c r="G56" i="2"/>
  <c r="G37" i="3"/>
  <c r="H29" i="1"/>
  <c r="G29" i="2" s="1"/>
  <c r="M29" i="2" s="1"/>
  <c r="AD23" i="3" s="1"/>
  <c r="G11" i="3"/>
  <c r="G17" i="2"/>
  <c r="M17" i="2" s="1"/>
  <c r="G18" i="2"/>
  <c r="G273" i="2"/>
  <c r="M273" i="2" s="1"/>
  <c r="AH268" i="3" s="1"/>
  <c r="G274" i="2"/>
  <c r="O274" i="2" s="1"/>
  <c r="G275" i="2"/>
  <c r="P275" i="2" s="1"/>
  <c r="M275" i="2"/>
  <c r="G199" i="2"/>
  <c r="P199" i="2" s="1"/>
  <c r="G258" i="2"/>
  <c r="P258" i="2" s="1"/>
  <c r="G264" i="2"/>
  <c r="G218" i="2"/>
  <c r="M218" i="2" s="1"/>
  <c r="G222" i="2"/>
  <c r="M222" i="2" s="1"/>
  <c r="G224" i="2"/>
  <c r="O224" i="2" s="1"/>
  <c r="G179" i="2"/>
  <c r="N179" i="2" s="1"/>
  <c r="G439" i="2"/>
  <c r="M439" i="2" s="1"/>
  <c r="G441" i="2"/>
  <c r="M441" i="2"/>
  <c r="G445" i="2"/>
  <c r="G413" i="2"/>
  <c r="G416" i="2"/>
  <c r="O416" i="2" s="1"/>
  <c r="G418" i="2"/>
  <c r="P418" i="2"/>
  <c r="G389" i="2"/>
  <c r="G395" i="2"/>
  <c r="O395" i="2" s="1"/>
  <c r="G371" i="2"/>
  <c r="M371" i="2" s="1"/>
  <c r="AI366" i="3" s="1"/>
  <c r="G380" i="2"/>
  <c r="O380" i="2" s="1"/>
  <c r="G383" i="2"/>
  <c r="G347" i="2"/>
  <c r="N347" i="2" s="1"/>
  <c r="G348" i="2"/>
  <c r="P348" i="2" s="1"/>
  <c r="G335" i="2"/>
  <c r="G337" i="2"/>
  <c r="G341" i="2"/>
  <c r="M341" i="2" s="1"/>
  <c r="AD336" i="3" s="1"/>
  <c r="G325" i="2"/>
  <c r="P325" i="2" s="1"/>
  <c r="G313" i="2"/>
  <c r="G314" i="2"/>
  <c r="G166" i="2"/>
  <c r="G542" i="2"/>
  <c r="M542" i="2" s="1"/>
  <c r="N542" i="2" s="1"/>
  <c r="P542" i="2" s="1"/>
  <c r="G625" i="2"/>
  <c r="G624" i="2"/>
  <c r="P624" i="2" s="1"/>
  <c r="G615" i="2"/>
  <c r="G587" i="2"/>
  <c r="M587" i="2" s="1"/>
  <c r="G582" i="2"/>
  <c r="G555" i="2"/>
  <c r="G503" i="2"/>
  <c r="G497" i="2"/>
  <c r="M497" i="2" s="1"/>
  <c r="G495" i="2"/>
  <c r="T125" i="3"/>
  <c r="G607" i="2"/>
  <c r="M607" i="2" s="1"/>
  <c r="G486" i="2"/>
  <c r="P486" i="2" s="1"/>
  <c r="G545" i="2"/>
  <c r="G568" i="2"/>
  <c r="P568" i="2" s="1"/>
  <c r="G622" i="2"/>
  <c r="G596" i="2"/>
  <c r="M596" i="2" s="1"/>
  <c r="G558" i="2"/>
  <c r="P558" i="2" s="1"/>
  <c r="G569" i="2"/>
  <c r="O569" i="2" s="1"/>
  <c r="G154" i="2"/>
  <c r="M154" i="2" s="1"/>
  <c r="G152" i="2"/>
  <c r="G149" i="2"/>
  <c r="P149" i="2" s="1"/>
  <c r="G103" i="2"/>
  <c r="G67" i="2"/>
  <c r="N27" i="6"/>
  <c r="L537" i="2"/>
  <c r="L549" i="2"/>
  <c r="L397" i="2"/>
  <c r="L447" i="2"/>
  <c r="L560" i="2"/>
  <c r="L409" i="2"/>
  <c r="L600" i="2"/>
  <c r="L601" i="2" s="1"/>
  <c r="L60" i="2"/>
  <c r="L479" i="2"/>
  <c r="L489" i="2"/>
  <c r="L433" i="2"/>
  <c r="L514" i="2"/>
  <c r="W23" i="1"/>
  <c r="W24" i="1" s="1"/>
  <c r="V18" i="3" s="1"/>
  <c r="H15" i="1"/>
  <c r="G404" i="2"/>
  <c r="E167" i="7"/>
  <c r="E21" i="6" s="1"/>
  <c r="N141" i="7"/>
  <c r="K406" i="7"/>
  <c r="Q26" i="6"/>
  <c r="O27" i="6"/>
  <c r="K394" i="7"/>
  <c r="L154" i="3"/>
  <c r="Q442" i="3"/>
  <c r="G350" i="2"/>
  <c r="N350" i="2" s="1"/>
  <c r="O154" i="3"/>
  <c r="K196" i="3"/>
  <c r="O442" i="3"/>
  <c r="M621" i="3"/>
  <c r="G292" i="2"/>
  <c r="M292" i="2" s="1"/>
  <c r="AB287" i="3" s="1"/>
  <c r="L566" i="3"/>
  <c r="G88" i="3"/>
  <c r="G113" i="3"/>
  <c r="G118" i="2"/>
  <c r="P118" i="2" s="1"/>
  <c r="G218" i="3"/>
  <c r="G230" i="3"/>
  <c r="G235" i="2"/>
  <c r="M235" i="2" s="1"/>
  <c r="AC230" i="3" s="1"/>
  <c r="G340" i="2"/>
  <c r="G335" i="3"/>
  <c r="G423" i="3"/>
  <c r="G428" i="2"/>
  <c r="G439" i="3"/>
  <c r="G444" i="2"/>
  <c r="S543" i="3"/>
  <c r="V566" i="3"/>
  <c r="N566" i="3"/>
  <c r="G57" i="2"/>
  <c r="G176" i="3"/>
  <c r="G181" i="2"/>
  <c r="M181" i="2" s="1"/>
  <c r="G220" i="3"/>
  <c r="G225" i="2"/>
  <c r="N225" i="2" s="1"/>
  <c r="G244" i="3"/>
  <c r="G279" i="3"/>
  <c r="G304" i="3"/>
  <c r="G309" i="2"/>
  <c r="G376" i="3"/>
  <c r="G381" i="2"/>
  <c r="N381" i="2" s="1"/>
  <c r="G377" i="2"/>
  <c r="G421" i="3"/>
  <c r="G426" i="2"/>
  <c r="M426" i="2" s="1"/>
  <c r="L141" i="7"/>
  <c r="G70" i="2"/>
  <c r="M70" i="2" s="1"/>
  <c r="G220" i="2"/>
  <c r="N220" i="2"/>
  <c r="G567" i="2"/>
  <c r="M567" i="2" s="1"/>
  <c r="G561" i="3"/>
  <c r="G579" i="3"/>
  <c r="U273" i="3"/>
  <c r="T380" i="3"/>
  <c r="G270" i="2"/>
  <c r="M270" i="2" s="1"/>
  <c r="G156" i="2"/>
  <c r="G151" i="3"/>
  <c r="G507" i="3"/>
  <c r="G532" i="2"/>
  <c r="N532" i="2" s="1"/>
  <c r="G526" i="3"/>
  <c r="G541" i="3"/>
  <c r="G547" i="2"/>
  <c r="O547" i="2" s="1"/>
  <c r="G548" i="3"/>
  <c r="L338" i="3"/>
  <c r="G104" i="2"/>
  <c r="O104" i="2" s="1"/>
  <c r="G519" i="3"/>
  <c r="G538" i="3"/>
  <c r="M209" i="3"/>
  <c r="G351" i="2"/>
  <c r="N351" i="2" s="1"/>
  <c r="G346" i="3"/>
  <c r="M531" i="3"/>
  <c r="L55" i="3"/>
  <c r="P554" i="3"/>
  <c r="G320" i="3"/>
  <c r="L601" i="1"/>
  <c r="L595" i="3" s="1"/>
  <c r="G80" i="2"/>
  <c r="G75" i="3"/>
  <c r="G426" i="3"/>
  <c r="G431" i="2"/>
  <c r="G491" i="3"/>
  <c r="G496" i="2"/>
  <c r="M496" i="2" s="1"/>
  <c r="Z491" i="3" s="1"/>
  <c r="G318" i="3"/>
  <c r="G323" i="2"/>
  <c r="G41" i="3"/>
  <c r="G46" i="2"/>
  <c r="O46" i="2" s="1"/>
  <c r="G401" i="2"/>
  <c r="M401" i="2" s="1"/>
  <c r="G157" i="2"/>
  <c r="P157" i="2" s="1"/>
  <c r="G125" i="2"/>
  <c r="M125" i="2" s="1"/>
  <c r="G117" i="2"/>
  <c r="M117" i="2" s="1"/>
  <c r="G115" i="2"/>
  <c r="G614" i="3"/>
  <c r="S601" i="1"/>
  <c r="S595" i="3" s="1"/>
  <c r="G574" i="3"/>
  <c r="G523" i="2"/>
  <c r="M523" i="2" s="1"/>
  <c r="G521" i="2"/>
  <c r="M521" i="2" s="1"/>
  <c r="G516" i="3"/>
  <c r="G473" i="2"/>
  <c r="M473" i="2" s="1"/>
  <c r="G455" i="2"/>
  <c r="M455" i="2" s="1"/>
  <c r="G365" i="3"/>
  <c r="G334" i="2"/>
  <c r="M522" i="2"/>
  <c r="Z517" i="3" s="1"/>
  <c r="O337" i="2"/>
  <c r="O535" i="2"/>
  <c r="N528" i="2"/>
  <c r="N512" i="2"/>
  <c r="L85" i="2"/>
  <c r="L49" i="2"/>
  <c r="G619" i="2"/>
  <c r="G608" i="3"/>
  <c r="S621" i="3"/>
  <c r="G592" i="3"/>
  <c r="G591" i="2"/>
  <c r="G582" i="3"/>
  <c r="G597" i="2"/>
  <c r="M597" i="2" s="1"/>
  <c r="T594" i="3"/>
  <c r="T531" i="3"/>
  <c r="G529" i="2"/>
  <c r="G515" i="3"/>
  <c r="G508" i="2"/>
  <c r="M508" i="2" s="1"/>
  <c r="Y503" i="3" s="1"/>
  <c r="G468" i="2"/>
  <c r="G459" i="2"/>
  <c r="O459" i="2" s="1"/>
  <c r="G372" i="2"/>
  <c r="G376" i="2"/>
  <c r="M376" i="2" s="1"/>
  <c r="U312" i="3"/>
  <c r="G228" i="3"/>
  <c r="G232" i="3"/>
  <c r="G146" i="3"/>
  <c r="G108" i="3"/>
  <c r="G185" i="2"/>
  <c r="G180" i="3"/>
  <c r="U184" i="3"/>
  <c r="G168" i="2"/>
  <c r="G84" i="3"/>
  <c r="G13" i="3"/>
  <c r="M19" i="2"/>
  <c r="N620" i="2"/>
  <c r="P620" i="2"/>
  <c r="P588" i="2"/>
  <c r="O19" i="2"/>
  <c r="O32" i="2"/>
  <c r="G26" i="3"/>
  <c r="G459" i="3"/>
  <c r="P535" i="2"/>
  <c r="M535" i="2"/>
  <c r="G296" i="2"/>
  <c r="N296" i="2" s="1"/>
  <c r="G280" i="3"/>
  <c r="G472" i="3"/>
  <c r="B304" i="7"/>
  <c r="B335" i="7" s="1"/>
  <c r="A35" i="6" s="1"/>
  <c r="G294" i="2"/>
  <c r="M294" i="2" s="1"/>
  <c r="G451" i="3"/>
  <c r="G506" i="2"/>
  <c r="G282" i="2"/>
  <c r="G128" i="2"/>
  <c r="G504" i="3"/>
  <c r="G127" i="2"/>
  <c r="N127" i="2" s="1"/>
  <c r="G83" i="2"/>
  <c r="G283" i="2"/>
  <c r="O584" i="2"/>
  <c r="M584" i="2"/>
  <c r="P584" i="2"/>
  <c r="N584" i="2"/>
  <c r="O326" i="2"/>
  <c r="N326" i="2"/>
  <c r="O533" i="2"/>
  <c r="N474" i="2"/>
  <c r="P474" i="2"/>
  <c r="G73" i="2"/>
  <c r="G68" i="3"/>
  <c r="G471" i="3"/>
  <c r="G476" i="2"/>
  <c r="K338" i="3"/>
  <c r="Q338" i="3"/>
  <c r="G572" i="3"/>
  <c r="G578" i="2"/>
  <c r="G260" i="2"/>
  <c r="O524" i="2"/>
  <c r="G321" i="3"/>
  <c r="G525" i="2"/>
  <c r="M525" i="2" s="1"/>
  <c r="G506" i="3"/>
  <c r="G527" i="3"/>
  <c r="G546" i="2"/>
  <c r="P546" i="2" s="1"/>
  <c r="G470" i="3"/>
  <c r="G560" i="3"/>
  <c r="G208" i="2"/>
  <c r="G114" i="2"/>
  <c r="G600" i="3"/>
  <c r="G551" i="3"/>
  <c r="G369" i="2"/>
  <c r="G251" i="2"/>
  <c r="P251" i="2" s="1"/>
  <c r="R442" i="3"/>
  <c r="G71" i="2"/>
  <c r="N71" i="2" s="1"/>
  <c r="G415" i="2"/>
  <c r="G262" i="2"/>
  <c r="G165" i="3"/>
  <c r="G617" i="3"/>
  <c r="G350" i="3"/>
  <c r="G424" i="3"/>
  <c r="G429" i="2"/>
  <c r="S338" i="3"/>
  <c r="M526" i="2"/>
  <c r="Z521" i="3" s="1"/>
  <c r="M509" i="3"/>
  <c r="G357" i="3"/>
  <c r="G362" i="2"/>
  <c r="P154" i="3"/>
  <c r="P125" i="3"/>
  <c r="G286" i="2"/>
  <c r="G281" i="3"/>
  <c r="P90" i="3"/>
  <c r="M573" i="1"/>
  <c r="M567" i="3" s="1"/>
  <c r="M554" i="3"/>
  <c r="G361" i="2"/>
  <c r="G356" i="3"/>
  <c r="G348" i="3"/>
  <c r="G353" i="2"/>
  <c r="M353" i="2" s="1"/>
  <c r="G478" i="3"/>
  <c r="P271" i="2"/>
  <c r="N125" i="3"/>
  <c r="G133" i="3"/>
  <c r="T474" i="3"/>
  <c r="G221" i="2"/>
  <c r="M221" i="2" s="1"/>
  <c r="Y216" i="3" s="1"/>
  <c r="G336" i="2"/>
  <c r="O336" i="2" s="1"/>
  <c r="G479" i="3"/>
  <c r="G602" i="3"/>
  <c r="G301" i="3"/>
  <c r="G469" i="2"/>
  <c r="G126" i="2"/>
  <c r="G81" i="2"/>
  <c r="G343" i="3"/>
  <c r="P526" i="2"/>
  <c r="G403" i="2"/>
  <c r="O403" i="2" s="1"/>
  <c r="H288" i="1"/>
  <c r="U338" i="3"/>
  <c r="G409" i="3"/>
  <c r="G47" i="2"/>
  <c r="G178" i="3"/>
  <c r="G489" i="3"/>
  <c r="G523" i="3"/>
  <c r="G578" i="3"/>
  <c r="P383" i="2"/>
  <c r="G322" i="2"/>
  <c r="M322" i="2" s="1"/>
  <c r="AH317" i="3" s="1"/>
  <c r="G317" i="3"/>
  <c r="G581" i="2"/>
  <c r="M581" i="2" s="1"/>
  <c r="X575" i="3" s="1"/>
  <c r="G575" i="3"/>
  <c r="G169" i="2"/>
  <c r="G164" i="3"/>
  <c r="G612" i="3"/>
  <c r="G618" i="2"/>
  <c r="G358" i="3"/>
  <c r="G363" i="2"/>
  <c r="M363" i="2" s="1"/>
  <c r="AH358" i="3" s="1"/>
  <c r="G321" i="2"/>
  <c r="N321" i="2" s="1"/>
  <c r="G101" i="2"/>
  <c r="H107" i="1"/>
  <c r="G91" i="2"/>
  <c r="M91" i="2" s="1"/>
  <c r="G392" i="2"/>
  <c r="R621" i="3"/>
  <c r="G398" i="3"/>
  <c r="M249" i="2"/>
  <c r="AH244" i="3" s="1"/>
  <c r="P283" i="3"/>
  <c r="T416" i="3"/>
  <c r="O566" i="3"/>
  <c r="G420" i="3"/>
  <c r="O506" i="2"/>
  <c r="O588" i="2"/>
  <c r="P284" i="2"/>
  <c r="G135" i="3"/>
  <c r="G54" i="2"/>
  <c r="V90" i="3"/>
  <c r="G307" i="2"/>
  <c r="M307" i="2" s="1"/>
  <c r="AF302" i="3" s="1"/>
  <c r="G250" i="2"/>
  <c r="P250" i="2" s="1"/>
  <c r="G150" i="2"/>
  <c r="M150" i="2" s="1"/>
  <c r="G226" i="3"/>
  <c r="G414" i="3"/>
  <c r="G107" i="3"/>
  <c r="G266" i="3"/>
  <c r="G263" i="2"/>
  <c r="G219" i="2"/>
  <c r="G214" i="3"/>
  <c r="G305" i="3"/>
  <c r="G310" i="2"/>
  <c r="G388" i="3"/>
  <c r="G393" i="2"/>
  <c r="U261" i="3"/>
  <c r="H227" i="1"/>
  <c r="N249" i="2"/>
  <c r="G588" i="3"/>
  <c r="G469" i="3"/>
  <c r="M588" i="2"/>
  <c r="X582" i="3" s="1"/>
  <c r="C18" i="3"/>
  <c r="D14" i="7" s="1"/>
  <c r="B5" i="6" s="1"/>
  <c r="O209" i="3"/>
  <c r="G453" i="2"/>
  <c r="G528" i="3"/>
  <c r="O556" i="2"/>
  <c r="O472" i="2"/>
  <c r="M472" i="2"/>
  <c r="N472" i="2"/>
  <c r="O58" i="2"/>
  <c r="P58" i="2"/>
  <c r="M58" i="2"/>
  <c r="N554" i="2"/>
  <c r="P554" i="2"/>
  <c r="N556" i="2"/>
  <c r="P556" i="2"/>
  <c r="M528" i="2"/>
  <c r="X523" i="3" s="1"/>
  <c r="P528" i="2"/>
  <c r="N547" i="2"/>
  <c r="O598" i="2"/>
  <c r="M598" i="2"/>
  <c r="AA592" i="3" s="1"/>
  <c r="P598" i="2"/>
  <c r="N323" i="2"/>
  <c r="M554" i="2"/>
  <c r="X548" i="3"/>
  <c r="AA517" i="3"/>
  <c r="M474" i="2"/>
  <c r="AC469" i="3" s="1"/>
  <c r="B170" i="7"/>
  <c r="A24" i="6" s="1"/>
  <c r="O474" i="2"/>
  <c r="P93" i="2"/>
  <c r="O93" i="2"/>
  <c r="M93" i="2"/>
  <c r="AH88" i="3" s="1"/>
  <c r="N93" i="2"/>
  <c r="P182" i="2"/>
  <c r="O182" i="2"/>
  <c r="N534" i="2"/>
  <c r="M534" i="2"/>
  <c r="O534" i="2"/>
  <c r="M333" i="2"/>
  <c r="AH328" i="3" s="1"/>
  <c r="N333" i="2"/>
  <c r="O333" i="2"/>
  <c r="P333" i="2"/>
  <c r="N394" i="2"/>
  <c r="P579" i="2"/>
  <c r="O31" i="2"/>
  <c r="N31" i="2"/>
  <c r="P31" i="2"/>
  <c r="N566" i="2"/>
  <c r="O313" i="2"/>
  <c r="O355" i="2"/>
  <c r="N355" i="2"/>
  <c r="O171" i="2"/>
  <c r="M171" i="2"/>
  <c r="N171" i="2"/>
  <c r="M544" i="2"/>
  <c r="AH538" i="3" s="1"/>
  <c r="P544" i="2"/>
  <c r="M506" i="2"/>
  <c r="X501" i="3" s="1"/>
  <c r="P534" i="2"/>
  <c r="M183" i="2"/>
  <c r="O183" i="2" s="1"/>
  <c r="M558" i="2"/>
  <c r="AG552" i="3" s="1"/>
  <c r="N579" i="2"/>
  <c r="O246" i="2"/>
  <c r="M149" i="2"/>
  <c r="O543" i="2"/>
  <c r="N543" i="2"/>
  <c r="M543" i="2"/>
  <c r="X537" i="3" s="1"/>
  <c r="P543" i="2"/>
  <c r="O620" i="2"/>
  <c r="O244" i="2"/>
  <c r="N544" i="2"/>
  <c r="M31" i="2"/>
  <c r="M445" i="2"/>
  <c r="AD440" i="3" s="1"/>
  <c r="O445" i="2"/>
  <c r="O285" i="2"/>
  <c r="M32" i="2"/>
  <c r="AH26" i="3" s="1"/>
  <c r="N32" i="2"/>
  <c r="M326" i="2"/>
  <c r="P326" i="2"/>
  <c r="N568" i="2"/>
  <c r="N348" i="2"/>
  <c r="O348" i="2"/>
  <c r="M348" i="2"/>
  <c r="N1" i="2"/>
  <c r="Q1" i="7"/>
  <c r="K9" i="1"/>
  <c r="E8" i="7" s="1"/>
  <c r="E3" i="6" s="1"/>
  <c r="P547" i="2"/>
  <c r="M547" i="2"/>
  <c r="AA541" i="3" s="1"/>
  <c r="N511" i="2"/>
  <c r="N416" i="2"/>
  <c r="M284" i="2"/>
  <c r="AC279" i="3" s="1"/>
  <c r="O284" i="2"/>
  <c r="O522" i="2"/>
  <c r="N522" i="2"/>
  <c r="M156" i="2"/>
  <c r="AD151" i="3" s="1"/>
  <c r="AA578" i="3"/>
  <c r="AA550" i="3"/>
  <c r="Y550" i="3"/>
  <c r="X529" i="3"/>
  <c r="J515" i="2"/>
  <c r="L298" i="2"/>
  <c r="L240" i="2"/>
  <c r="L189" i="2"/>
  <c r="L159" i="2"/>
  <c r="L120" i="2"/>
  <c r="J131" i="2"/>
  <c r="AA529" i="3"/>
  <c r="P127" i="2"/>
  <c r="O282" i="2"/>
  <c r="N282" i="2"/>
  <c r="P128" i="2"/>
  <c r="O128" i="2"/>
  <c r="P73" i="2"/>
  <c r="M81" i="2"/>
  <c r="N81" i="2" s="1"/>
  <c r="P81" i="2" s="1"/>
  <c r="AC578" i="3"/>
  <c r="Y578" i="3"/>
  <c r="N250" i="2"/>
  <c r="O393" i="2"/>
  <c r="O260" i="2"/>
  <c r="Z528" i="3"/>
  <c r="Z26" i="3"/>
  <c r="AF26" i="3"/>
  <c r="X321" i="3"/>
  <c r="AA440" i="3"/>
  <c r="AD279" i="3"/>
  <c r="AB389" i="3"/>
  <c r="AA389" i="3"/>
  <c r="B115" i="7"/>
  <c r="A19" i="6" s="1"/>
  <c r="C622" i="3"/>
  <c r="D342" i="7" s="1"/>
  <c r="B38" i="6" s="1"/>
  <c r="C443" i="3"/>
  <c r="C510" i="3"/>
  <c r="C155" i="3"/>
  <c r="B75" i="7" s="1"/>
  <c r="A12" i="6" s="1"/>
  <c r="B40" i="7"/>
  <c r="A9" i="6" s="1"/>
  <c r="G452" i="3"/>
  <c r="G611" i="3"/>
  <c r="G616" i="2"/>
  <c r="M616" i="2" s="1"/>
  <c r="AD610" i="3" s="1"/>
  <c r="G613" i="2"/>
  <c r="M613" i="2" s="1"/>
  <c r="AD607" i="3" s="1"/>
  <c r="G612" i="2"/>
  <c r="M612" i="2" s="1"/>
  <c r="AC606" i="3" s="1"/>
  <c r="G611" i="2"/>
  <c r="M610" i="2"/>
  <c r="AA604" i="3" s="1"/>
  <c r="G604" i="3"/>
  <c r="G595" i="2"/>
  <c r="M595" i="2" s="1"/>
  <c r="G593" i="2"/>
  <c r="M593" i="2" s="1"/>
  <c r="G589" i="2"/>
  <c r="M585" i="2"/>
  <c r="AF579" i="3" s="1"/>
  <c r="H600" i="1"/>
  <c r="H601" i="1" s="1"/>
  <c r="F16" i="8" s="1"/>
  <c r="M582" i="2"/>
  <c r="N582" i="2" s="1"/>
  <c r="P582" i="2" s="1"/>
  <c r="M580" i="2"/>
  <c r="Y574" i="3" s="1"/>
  <c r="G558" i="3"/>
  <c r="G541" i="2"/>
  <c r="H549" i="1"/>
  <c r="M530" i="2"/>
  <c r="M527" i="2"/>
  <c r="O527" i="2" s="1"/>
  <c r="G522" i="3"/>
  <c r="N520" i="2"/>
  <c r="G510" i="2"/>
  <c r="M510" i="2" s="1"/>
  <c r="U515" i="1"/>
  <c r="U510" i="3" s="1"/>
  <c r="M509" i="2"/>
  <c r="AC504" i="3" s="1"/>
  <c r="G507" i="2"/>
  <c r="G500" i="3"/>
  <c r="H514" i="1"/>
  <c r="G504" i="2"/>
  <c r="U494" i="3"/>
  <c r="M494" i="2"/>
  <c r="O485" i="2"/>
  <c r="G471" i="2"/>
  <c r="M471" i="2" s="1"/>
  <c r="M467" i="2"/>
  <c r="N467" i="2" s="1"/>
  <c r="P467" i="2" s="1"/>
  <c r="G462" i="3"/>
  <c r="M466" i="2"/>
  <c r="Z461" i="3" s="1"/>
  <c r="G461" i="3"/>
  <c r="G465" i="2"/>
  <c r="M465" i="2" s="1"/>
  <c r="M464" i="2"/>
  <c r="G456" i="3"/>
  <c r="G460" i="2"/>
  <c r="M456" i="2"/>
  <c r="G438" i="3"/>
  <c r="G442" i="2"/>
  <c r="G438" i="2"/>
  <c r="H447" i="1"/>
  <c r="G391" i="2"/>
  <c r="G385" i="3"/>
  <c r="H397" i="1"/>
  <c r="G384" i="3"/>
  <c r="M379" i="2"/>
  <c r="AD374" i="3" s="1"/>
  <c r="G374" i="3"/>
  <c r="G374" i="2"/>
  <c r="M374" i="2" s="1"/>
  <c r="Y369" i="3" s="1"/>
  <c r="G367" i="2"/>
  <c r="M367" i="2"/>
  <c r="N367" i="2" s="1"/>
  <c r="G366" i="2"/>
  <c r="M366" i="2" s="1"/>
  <c r="AB361" i="3" s="1"/>
  <c r="G365" i="2"/>
  <c r="M365" i="2" s="1"/>
  <c r="G359" i="3"/>
  <c r="G364" i="2"/>
  <c r="M335" i="2"/>
  <c r="O335" i="2" s="1"/>
  <c r="H343" i="1"/>
  <c r="G327" i="3"/>
  <c r="G312" i="2"/>
  <c r="G306" i="3"/>
  <c r="G311" i="2"/>
  <c r="M311" i="2" s="1"/>
  <c r="AJ306" i="3" s="1"/>
  <c r="G305" i="2"/>
  <c r="M305" i="2"/>
  <c r="G288" i="3"/>
  <c r="G236" i="2"/>
  <c r="M236" i="2" s="1"/>
  <c r="M234" i="2"/>
  <c r="N234" i="2" s="1"/>
  <c r="P234" i="2" s="1"/>
  <c r="G229" i="3"/>
  <c r="M223" i="2"/>
  <c r="P212" i="2"/>
  <c r="G207" i="3"/>
  <c r="S222" i="3"/>
  <c r="O222" i="3"/>
  <c r="M209" i="2"/>
  <c r="N209" i="2" s="1"/>
  <c r="P209" i="2" s="1"/>
  <c r="G202" i="3"/>
  <c r="G206" i="2"/>
  <c r="G205" i="2"/>
  <c r="G200" i="3"/>
  <c r="G193" i="2"/>
  <c r="M193" i="2" s="1"/>
  <c r="AC188" i="3" s="1"/>
  <c r="G196" i="2"/>
  <c r="G189" i="3"/>
  <c r="M194" i="2"/>
  <c r="H201" i="1"/>
  <c r="X176" i="3"/>
  <c r="AC176" i="3"/>
  <c r="AH176" i="3"/>
  <c r="Z176" i="3"/>
  <c r="AF176" i="3"/>
  <c r="O181" i="2"/>
  <c r="AA176" i="3"/>
  <c r="AD176" i="3"/>
  <c r="N181" i="2"/>
  <c r="P181" i="2"/>
  <c r="AB176" i="3"/>
  <c r="Y176" i="3"/>
  <c r="M179" i="2"/>
  <c r="M170" i="2"/>
  <c r="M153" i="2"/>
  <c r="Y148" i="3" s="1"/>
  <c r="G148" i="3"/>
  <c r="M151" i="2"/>
  <c r="O151" i="2" s="1"/>
  <c r="G148" i="2"/>
  <c r="G136" i="3"/>
  <c r="AA135" i="3"/>
  <c r="AF135" i="3"/>
  <c r="AB135" i="3"/>
  <c r="X135" i="3"/>
  <c r="Y135" i="3"/>
  <c r="N140" i="2"/>
  <c r="P140" i="2" s="1"/>
  <c r="AC135" i="3"/>
  <c r="AD135" i="3"/>
  <c r="Z135" i="3"/>
  <c r="O140" i="2"/>
  <c r="M138" i="2"/>
  <c r="AB133" i="3" s="1"/>
  <c r="G132" i="3"/>
  <c r="G136" i="2"/>
  <c r="G135" i="2"/>
  <c r="AH112" i="3"/>
  <c r="Y112" i="3"/>
  <c r="G116" i="2"/>
  <c r="M113" i="2"/>
  <c r="N113" i="2" s="1"/>
  <c r="P113" i="2" s="1"/>
  <c r="G106" i="3"/>
  <c r="M101" i="2"/>
  <c r="AA76" i="3"/>
  <c r="X76" i="3"/>
  <c r="G74" i="3"/>
  <c r="G64" i="3"/>
  <c r="M69" i="2"/>
  <c r="G68" i="2"/>
  <c r="M67" i="2"/>
  <c r="AD62" i="3"/>
  <c r="H75" i="1"/>
  <c r="G60" i="3"/>
  <c r="M65" i="2"/>
  <c r="O65" i="2"/>
  <c r="M53" i="2"/>
  <c r="AF48" i="3" s="1"/>
  <c r="AA48" i="3"/>
  <c r="O45" i="2"/>
  <c r="AF40" i="3"/>
  <c r="AA40" i="3"/>
  <c r="X40" i="3"/>
  <c r="N45" i="2"/>
  <c r="P45" i="2" s="1"/>
  <c r="AB40" i="3"/>
  <c r="Y40" i="3"/>
  <c r="M42" i="2"/>
  <c r="N42" i="2" s="1"/>
  <c r="P42" i="2" s="1"/>
  <c r="G531" i="2"/>
  <c r="M531" i="2" s="1"/>
  <c r="M39" i="2"/>
  <c r="O39" i="2"/>
  <c r="M18" i="2"/>
  <c r="O18" i="2" s="1"/>
  <c r="G15" i="2"/>
  <c r="G165" i="2"/>
  <c r="Y604" i="3"/>
  <c r="Z604" i="3"/>
  <c r="O595" i="2"/>
  <c r="M589" i="2"/>
  <c r="X561" i="3"/>
  <c r="AC561" i="3"/>
  <c r="Y561" i="3"/>
  <c r="Y522" i="3"/>
  <c r="AA515" i="3"/>
  <c r="Z515" i="3"/>
  <c r="X489" i="3"/>
  <c r="Z480" i="3"/>
  <c r="AA480" i="3"/>
  <c r="AB480" i="3"/>
  <c r="Y480" i="3"/>
  <c r="AC480" i="3"/>
  <c r="X480" i="3"/>
  <c r="N485" i="2"/>
  <c r="P485" i="2" s="1"/>
  <c r="Y461" i="3"/>
  <c r="AC461" i="3"/>
  <c r="AA459" i="3"/>
  <c r="M391" i="2"/>
  <c r="AD385" i="3"/>
  <c r="AC385" i="3"/>
  <c r="AA385" i="3"/>
  <c r="AF385" i="3"/>
  <c r="N390" i="2"/>
  <c r="P390" i="2" s="1"/>
  <c r="AF374" i="3"/>
  <c r="AB330" i="3"/>
  <c r="X330" i="3"/>
  <c r="X232" i="3"/>
  <c r="AC232" i="3"/>
  <c r="AH229" i="3"/>
  <c r="AC204" i="3"/>
  <c r="M206" i="2"/>
  <c r="Y174" i="3"/>
  <c r="Y165" i="3"/>
  <c r="AD165" i="3"/>
  <c r="Z165" i="3"/>
  <c r="AA146" i="3"/>
  <c r="AH136" i="3"/>
  <c r="AB136" i="3"/>
  <c r="Y136" i="3"/>
  <c r="O141" i="2"/>
  <c r="AD133" i="3"/>
  <c r="AB132" i="3"/>
  <c r="AF64" i="3"/>
  <c r="Y60" i="3"/>
  <c r="AC48" i="3"/>
  <c r="AD48" i="3"/>
  <c r="Z37" i="3"/>
  <c r="AF37" i="3"/>
  <c r="Z33" i="3"/>
  <c r="AB33" i="3"/>
  <c r="Y33" i="3"/>
  <c r="AH33" i="3"/>
  <c r="X33" i="3"/>
  <c r="AA33" i="3"/>
  <c r="AD33" i="3"/>
  <c r="AC33" i="3"/>
  <c r="AF33" i="3"/>
  <c r="N39" i="2"/>
  <c r="P39" i="2" s="1"/>
  <c r="Z12" i="3"/>
  <c r="AD12" i="3"/>
  <c r="AA589" i="3"/>
  <c r="AA188" i="3"/>
  <c r="AA268" i="3"/>
  <c r="AF230" i="3"/>
  <c r="N199" i="2"/>
  <c r="O347" i="2"/>
  <c r="P220" i="2"/>
  <c r="N380" i="2"/>
  <c r="AA600" i="3"/>
  <c r="Z136" i="3"/>
  <c r="X136" i="3"/>
  <c r="AF136" i="3"/>
  <c r="AD136" i="3"/>
  <c r="AC136" i="3"/>
  <c r="AA136" i="3"/>
  <c r="AB232" i="3"/>
  <c r="AH232" i="3"/>
  <c r="AD232" i="3"/>
  <c r="N237" i="2"/>
  <c r="P237" i="2" s="1"/>
  <c r="O237" i="2"/>
  <c r="Y385" i="3"/>
  <c r="Z385" i="3"/>
  <c r="X385" i="3"/>
  <c r="AH385" i="3"/>
  <c r="O390" i="2"/>
  <c r="N365" i="2"/>
  <c r="P365" i="2" s="1"/>
  <c r="AD360" i="3"/>
  <c r="AC321" i="3"/>
  <c r="AH321" i="3"/>
  <c r="AD144" i="3"/>
  <c r="X328" i="3"/>
  <c r="O250" i="2"/>
  <c r="N618" i="2"/>
  <c r="N353" i="2"/>
  <c r="O73" i="2"/>
  <c r="AB578" i="3"/>
  <c r="P283" i="2"/>
  <c r="N283" i="2"/>
  <c r="M283" i="2"/>
  <c r="X278" i="3" s="1"/>
  <c r="O283" i="2"/>
  <c r="M185" i="2"/>
  <c r="N185" i="2" s="1"/>
  <c r="P185" i="2" s="1"/>
  <c r="O512" i="2"/>
  <c r="P512" i="2"/>
  <c r="M512" i="2"/>
  <c r="AA507" i="3" s="1"/>
  <c r="O383" i="2"/>
  <c r="M383" i="2"/>
  <c r="N383" i="2"/>
  <c r="P395" i="2"/>
  <c r="M395" i="2"/>
  <c r="N395" i="2"/>
  <c r="M274" i="2"/>
  <c r="P274" i="2"/>
  <c r="N274" i="2"/>
  <c r="G347" i="3"/>
  <c r="G352" i="2"/>
  <c r="P352" i="2" s="1"/>
  <c r="G553" i="2"/>
  <c r="M553" i="2" s="1"/>
  <c r="G547" i="3"/>
  <c r="Q17" i="3"/>
  <c r="Q24" i="1"/>
  <c r="Q18" i="3" s="1"/>
  <c r="N24" i="1"/>
  <c r="N18" i="3" s="1"/>
  <c r="N17" i="3"/>
  <c r="L17" i="3"/>
  <c r="O414" i="2"/>
  <c r="N414" i="2"/>
  <c r="O66" i="2"/>
  <c r="M66" i="2"/>
  <c r="AF61" i="3" s="1"/>
  <c r="N66" i="2"/>
  <c r="N246" i="2"/>
  <c r="P246" i="2"/>
  <c r="M271" i="2"/>
  <c r="O271" i="2"/>
  <c r="N271" i="2"/>
  <c r="M524" i="2"/>
  <c r="Z519" i="3" s="1"/>
  <c r="N524" i="2"/>
  <c r="P524" i="2"/>
  <c r="M566" i="2"/>
  <c r="P566" i="2"/>
  <c r="N623" i="2"/>
  <c r="M623" i="2"/>
  <c r="O156" i="2"/>
  <c r="X151" i="3"/>
  <c r="AF151" i="3"/>
  <c r="Z25" i="3"/>
  <c r="X25" i="3"/>
  <c r="AA25" i="3"/>
  <c r="Y592" i="3"/>
  <c r="AB592" i="3"/>
  <c r="AC592" i="3"/>
  <c r="P393" i="2"/>
  <c r="P71" i="2"/>
  <c r="M71" i="2"/>
  <c r="O71" i="2"/>
  <c r="N251" i="2"/>
  <c r="M208" i="2"/>
  <c r="O208" i="2" s="1"/>
  <c r="O476" i="2"/>
  <c r="M476" i="2"/>
  <c r="P83" i="2"/>
  <c r="N496" i="2"/>
  <c r="P496" i="2"/>
  <c r="P426" i="2"/>
  <c r="O592" i="2"/>
  <c r="P592" i="2"/>
  <c r="M592" i="2"/>
  <c r="Z586" i="3" s="1"/>
  <c r="AB589" i="3"/>
  <c r="Y607" i="3"/>
  <c r="AH12" i="3"/>
  <c r="AG12" i="3"/>
  <c r="AA60" i="3"/>
  <c r="AB60" i="3"/>
  <c r="Y62" i="3"/>
  <c r="AC62" i="3"/>
  <c r="Y108" i="3"/>
  <c r="Z108" i="3"/>
  <c r="AD108" i="3"/>
  <c r="X133" i="3"/>
  <c r="AH133" i="3"/>
  <c r="N141" i="2"/>
  <c r="P141" i="2" s="1"/>
  <c r="AC146" i="3"/>
  <c r="AD146" i="3"/>
  <c r="AD174" i="3"/>
  <c r="Z174" i="3"/>
  <c r="AC174" i="3"/>
  <c r="AA218" i="3"/>
  <c r="Y229" i="3"/>
  <c r="N379" i="2"/>
  <c r="P379" i="2" s="1"/>
  <c r="Z459" i="3"/>
  <c r="AB459" i="3"/>
  <c r="N466" i="2"/>
  <c r="P466" i="2" s="1"/>
  <c r="Y489" i="3"/>
  <c r="O520" i="2"/>
  <c r="X515" i="3"/>
  <c r="Y515" i="3"/>
  <c r="AC515" i="3"/>
  <c r="Z525" i="3"/>
  <c r="N567" i="2"/>
  <c r="P567" i="2" s="1"/>
  <c r="AB561" i="3"/>
  <c r="AA561" i="3"/>
  <c r="Z561" i="3"/>
  <c r="O69" i="2"/>
  <c r="G115" i="3"/>
  <c r="G564" i="2"/>
  <c r="M564" i="2" s="1"/>
  <c r="Z321" i="3"/>
  <c r="N183" i="2"/>
  <c r="P183" i="2" s="1"/>
  <c r="P415" i="2"/>
  <c r="M246" i="2"/>
  <c r="X241" i="3" s="1"/>
  <c r="P623" i="2"/>
  <c r="O566" i="2"/>
  <c r="M250" i="2"/>
  <c r="AA245" i="3" s="1"/>
  <c r="AC268" i="3"/>
  <c r="G344" i="3"/>
  <c r="H560" i="1"/>
  <c r="H573" i="1" s="1"/>
  <c r="F15" i="8" s="1"/>
  <c r="L96" i="1"/>
  <c r="L91" i="3" s="1"/>
  <c r="U17" i="3"/>
  <c r="P404" i="2"/>
  <c r="N404" i="2"/>
  <c r="M404" i="2"/>
  <c r="AA399" i="3" s="1"/>
  <c r="O404" i="2"/>
  <c r="M622" i="2"/>
  <c r="P622" i="2"/>
  <c r="M337" i="2"/>
  <c r="X332" i="3" s="1"/>
  <c r="N337" i="2"/>
  <c r="P337" i="2"/>
  <c r="N273" i="2"/>
  <c r="O273" i="2"/>
  <c r="T115" i="3"/>
  <c r="Y519" i="3"/>
  <c r="AB614" i="3"/>
  <c r="Z614" i="3"/>
  <c r="AB550" i="3"/>
  <c r="V96" i="1"/>
  <c r="V515" i="1"/>
  <c r="L515" i="1"/>
  <c r="L510" i="3"/>
  <c r="O554" i="3"/>
  <c r="AC614" i="3"/>
  <c r="AA614" i="3"/>
  <c r="Z560" i="3"/>
  <c r="AC550" i="3"/>
  <c r="X550" i="3"/>
  <c r="V434" i="1"/>
  <c r="S622" i="3"/>
  <c r="O231" i="2"/>
  <c r="M231" i="2"/>
  <c r="Z226" i="3" s="1"/>
  <c r="AI226" i="3"/>
  <c r="N231" i="2"/>
  <c r="M89" i="2"/>
  <c r="AB503" i="3"/>
  <c r="X503" i="3"/>
  <c r="Z332" i="3"/>
  <c r="X11" i="3"/>
  <c r="AC11" i="3"/>
  <c r="AF11" i="3"/>
  <c r="AG11" i="3"/>
  <c r="N17" i="2"/>
  <c r="P17" i="2" s="1"/>
  <c r="Y11" i="3"/>
  <c r="P419" i="2"/>
  <c r="O419" i="2"/>
  <c r="M419" i="2"/>
  <c r="AB414" i="3" s="1"/>
  <c r="N419" i="2"/>
  <c r="Z590" i="3"/>
  <c r="AB590" i="3"/>
  <c r="X590" i="3"/>
  <c r="AA590" i="3"/>
  <c r="AB213" i="3"/>
  <c r="AC213" i="3"/>
  <c r="O218" i="2"/>
  <c r="X213" i="3"/>
  <c r="N218" i="2"/>
  <c r="P218" i="2" s="1"/>
  <c r="AA151" i="3"/>
  <c r="AB151" i="3"/>
  <c r="AB541" i="3"/>
  <c r="AC541" i="3"/>
  <c r="Z343" i="3"/>
  <c r="AA343" i="3"/>
  <c r="X440" i="3"/>
  <c r="Y440" i="3"/>
  <c r="Z440" i="3"/>
  <c r="Y537" i="3"/>
  <c r="Z537" i="3"/>
  <c r="Y230" i="3"/>
  <c r="Z230" i="3"/>
  <c r="AF317" i="3"/>
  <c r="Y523" i="3"/>
  <c r="Z523" i="3"/>
  <c r="AA523" i="3"/>
  <c r="AB523" i="3"/>
  <c r="X244" i="3"/>
  <c r="AA244" i="3"/>
  <c r="AB244" i="3"/>
  <c r="AD244" i="3"/>
  <c r="Z23" i="3"/>
  <c r="AA23" i="3"/>
  <c r="AB266" i="3"/>
  <c r="AF266" i="3"/>
  <c r="AH266" i="3"/>
  <c r="X266" i="3"/>
  <c r="AF269" i="3"/>
  <c r="N595" i="2"/>
  <c r="P595" i="2" s="1"/>
  <c r="N194" i="2"/>
  <c r="P194" i="2" s="1"/>
  <c r="Z328" i="3"/>
  <c r="X592" i="3"/>
  <c r="M169" i="2"/>
  <c r="AF164" i="3" s="1"/>
  <c r="M126" i="2"/>
  <c r="AI121" i="3" s="1"/>
  <c r="S509" i="3"/>
  <c r="P434" i="1"/>
  <c r="P429" i="3" s="1"/>
  <c r="G299" i="3"/>
  <c r="AH13" i="3"/>
  <c r="AC13" i="3"/>
  <c r="Z13" i="3"/>
  <c r="Y13" i="3"/>
  <c r="X13" i="3"/>
  <c r="X578" i="3"/>
  <c r="Y541" i="3"/>
  <c r="AC537" i="3"/>
  <c r="Y492" i="3"/>
  <c r="Y321" i="3"/>
  <c r="AD321" i="3"/>
  <c r="AF321" i="3"/>
  <c r="AB25" i="3"/>
  <c r="AC25" i="3"/>
  <c r="AD25" i="3"/>
  <c r="AF25" i="3"/>
  <c r="AA144" i="3"/>
  <c r="AB144" i="3"/>
  <c r="AB538" i="3"/>
  <c r="Y166" i="3"/>
  <c r="AH166" i="3"/>
  <c r="AA469" i="3"/>
  <c r="Y548" i="3"/>
  <c r="Z548" i="3"/>
  <c r="AA548" i="3"/>
  <c r="AH66" i="3"/>
  <c r="Z149" i="3"/>
  <c r="X120" i="3"/>
  <c r="Y120" i="3"/>
  <c r="AB120" i="3"/>
  <c r="Z578" i="3"/>
  <c r="Y529" i="3"/>
  <c r="Z529" i="3"/>
  <c r="AD268" i="3"/>
  <c r="AF268" i="3"/>
  <c r="AC399" i="3"/>
  <c r="AD399" i="3"/>
  <c r="AB390" i="3"/>
  <c r="AD390" i="3"/>
  <c r="AA269" i="3"/>
  <c r="G342" i="3"/>
  <c r="T338" i="3"/>
  <c r="G396" i="3"/>
  <c r="Z592" i="3"/>
  <c r="AB537" i="3"/>
  <c r="Y517" i="3"/>
  <c r="Z501" i="3"/>
  <c r="AB492" i="3"/>
  <c r="G584" i="3"/>
  <c r="G590" i="2"/>
  <c r="AC440" i="3"/>
  <c r="Z421" i="3"/>
  <c r="AD389" i="3"/>
  <c r="Z389" i="3"/>
  <c r="AB378" i="3"/>
  <c r="X378" i="3"/>
  <c r="AF343" i="3"/>
  <c r="AC332" i="3"/>
  <c r="AC328" i="3"/>
  <c r="Y328" i="3"/>
  <c r="AA321" i="3"/>
  <c r="AB317" i="3"/>
  <c r="AF279" i="3"/>
  <c r="X279" i="3"/>
  <c r="AH270" i="3"/>
  <c r="Z266" i="3"/>
  <c r="AH241" i="3"/>
  <c r="AC178" i="3"/>
  <c r="AC166" i="3"/>
  <c r="AA166" i="3"/>
  <c r="AH151" i="3"/>
  <c r="AD149" i="3"/>
  <c r="X149" i="3"/>
  <c r="AB88" i="3"/>
  <c r="X88" i="3"/>
  <c r="AC76" i="3"/>
  <c r="Z66" i="3"/>
  <c r="Z53" i="3"/>
  <c r="AD26" i="3"/>
  <c r="AH23" i="3"/>
  <c r="X23" i="3"/>
  <c r="AJ13" i="3"/>
  <c r="AB440" i="3"/>
  <c r="AF389" i="3"/>
  <c r="AC389" i="3"/>
  <c r="AA378" i="3"/>
  <c r="AH332" i="3"/>
  <c r="AD328" i="3"/>
  <c r="AB328" i="3"/>
  <c r="AB321" i="3"/>
  <c r="AA317" i="3"/>
  <c r="AH279" i="3"/>
  <c r="AB279" i="3"/>
  <c r="AH278" i="3"/>
  <c r="Z268" i="3"/>
  <c r="AD230" i="3"/>
  <c r="AB230" i="3"/>
  <c r="AA226" i="3"/>
  <c r="AB180" i="3"/>
  <c r="Z178" i="3"/>
  <c r="AD166" i="3"/>
  <c r="AB166" i="3"/>
  <c r="AC149" i="3"/>
  <c r="AA88" i="3"/>
  <c r="AH76" i="3"/>
  <c r="AH61" i="3"/>
  <c r="AA53" i="3"/>
  <c r="AC26" i="3"/>
  <c r="AF23" i="3"/>
  <c r="AC528" i="3"/>
  <c r="G586" i="2"/>
  <c r="G580" i="3"/>
  <c r="AC523" i="3"/>
  <c r="AC529" i="3"/>
  <c r="V131" i="1"/>
  <c r="V299" i="1"/>
  <c r="Y399" i="3"/>
  <c r="AF399" i="3"/>
  <c r="AD66" i="3"/>
  <c r="Y617" i="3"/>
  <c r="X617" i="3"/>
  <c r="AB617" i="3"/>
  <c r="Z617" i="3"/>
  <c r="AA617" i="3"/>
  <c r="AC617" i="3"/>
  <c r="AB519" i="3"/>
  <c r="AC519" i="3"/>
  <c r="X519" i="3"/>
  <c r="AA519" i="3"/>
  <c r="AD266" i="3"/>
  <c r="AC266" i="3"/>
  <c r="Y266" i="3"/>
  <c r="AA266" i="3"/>
  <c r="Y61" i="3"/>
  <c r="AD61" i="3"/>
  <c r="AB507" i="3"/>
  <c r="Y507" i="3"/>
  <c r="AC507" i="3"/>
  <c r="X507" i="3"/>
  <c r="AF390" i="3"/>
  <c r="AC390" i="3"/>
  <c r="AF332" i="3"/>
  <c r="AA332" i="3"/>
  <c r="Y332" i="3"/>
  <c r="AB560" i="3"/>
  <c r="AF245" i="3"/>
  <c r="AB245" i="3"/>
  <c r="AB471" i="3"/>
  <c r="Z203" i="3"/>
  <c r="AH203" i="3"/>
  <c r="AD203" i="3"/>
  <c r="X203" i="3"/>
  <c r="Y203" i="3"/>
  <c r="N208" i="2"/>
  <c r="P208" i="2" s="1"/>
  <c r="AF203" i="3"/>
  <c r="AC203" i="3"/>
  <c r="AB203" i="3"/>
  <c r="AA203" i="3"/>
  <c r="Y560" i="3"/>
  <c r="X560" i="3"/>
  <c r="AC560" i="3"/>
  <c r="N352" i="2"/>
  <c r="M352" i="2"/>
  <c r="Y269" i="3"/>
  <c r="X269" i="3"/>
  <c r="AD269" i="3"/>
  <c r="AH390" i="3"/>
  <c r="Y390" i="3"/>
  <c r="X390" i="3"/>
  <c r="AA390" i="3"/>
  <c r="Z390" i="3"/>
  <c r="AH378" i="3"/>
  <c r="AD378" i="3"/>
  <c r="Y378" i="3"/>
  <c r="AC378" i="3"/>
  <c r="AF378" i="3"/>
  <c r="Z378" i="3"/>
  <c r="AA180" i="3"/>
  <c r="AD180" i="3"/>
  <c r="AF180" i="3"/>
  <c r="AH180" i="3"/>
  <c r="AA278" i="3"/>
  <c r="Z278" i="3"/>
  <c r="AD278" i="3"/>
  <c r="AF278" i="3"/>
  <c r="N590" i="2"/>
  <c r="Z164" i="3"/>
  <c r="AC164" i="3"/>
  <c r="AA164" i="3"/>
  <c r="X164" i="3"/>
  <c r="Y164" i="3"/>
  <c r="AH164" i="3"/>
  <c r="AA327" i="3"/>
  <c r="AD327" i="3"/>
  <c r="AC327" i="3"/>
  <c r="X327" i="3"/>
  <c r="Y327" i="3"/>
  <c r="Z327" i="3"/>
  <c r="AB327" i="3"/>
  <c r="N332" i="2"/>
  <c r="P332" i="2" s="1"/>
  <c r="AD414" i="3"/>
  <c r="X414" i="3"/>
  <c r="Z414" i="3"/>
  <c r="AC226" i="3"/>
  <c r="AB226" i="3"/>
  <c r="O332" i="2"/>
  <c r="X347" i="3"/>
  <c r="AD347" i="3"/>
  <c r="X573" i="3"/>
  <c r="AB573" i="3"/>
  <c r="Z573" i="3"/>
  <c r="AA573" i="3"/>
  <c r="Y573" i="3"/>
  <c r="AC573" i="3"/>
  <c r="O579" i="2"/>
  <c r="Z504" i="3"/>
  <c r="N508" i="2"/>
  <c r="P508" i="2" s="1"/>
  <c r="AC503" i="3"/>
  <c r="O508" i="2"/>
  <c r="AC500" i="3"/>
  <c r="M457" i="2"/>
  <c r="AB452" i="3" s="1"/>
  <c r="AB466" i="3"/>
  <c r="AC466" i="3"/>
  <c r="X466" i="3"/>
  <c r="N471" i="2"/>
  <c r="P471" i="2" s="1"/>
  <c r="O471" i="2"/>
  <c r="Y466" i="3"/>
  <c r="Z466" i="3"/>
  <c r="AA466" i="3"/>
  <c r="M468" i="2"/>
  <c r="P468" i="2"/>
  <c r="M80" i="2"/>
  <c r="P80" i="2"/>
  <c r="N258" i="2"/>
  <c r="N47" i="2"/>
  <c r="O47" i="2"/>
  <c r="P459" i="2"/>
  <c r="M459" i="2"/>
  <c r="O532" i="2"/>
  <c r="P532" i="2"/>
  <c r="M532" i="2"/>
  <c r="AH526" i="3" s="1"/>
  <c r="P377" i="2"/>
  <c r="M377" i="2"/>
  <c r="P225" i="2"/>
  <c r="O225" i="2"/>
  <c r="M225" i="2"/>
  <c r="N152" i="2"/>
  <c r="O152" i="2"/>
  <c r="M418" i="2"/>
  <c r="Z413" i="3" s="1"/>
  <c r="N418" i="2"/>
  <c r="O418" i="2"/>
  <c r="P416" i="2"/>
  <c r="M416" i="2"/>
  <c r="AJ411" i="3" s="1"/>
  <c r="N264" i="2"/>
  <c r="O264" i="2"/>
  <c r="M264" i="2"/>
  <c r="AE259" i="3" s="1"/>
  <c r="P264" i="2"/>
  <c r="M199" i="2"/>
  <c r="AC194" i="3" s="1"/>
  <c r="Y194" i="3"/>
  <c r="AF194" i="3"/>
  <c r="O199" i="2"/>
  <c r="N275" i="2"/>
  <c r="O275" i="2"/>
  <c r="N186" i="2"/>
  <c r="P186" i="2"/>
  <c r="X188" i="3"/>
  <c r="Z279" i="3"/>
  <c r="AA279" i="3"/>
  <c r="Y279" i="3"/>
  <c r="AC88" i="3"/>
  <c r="Z88" i="3"/>
  <c r="AC548" i="3"/>
  <c r="AB548" i="3"/>
  <c r="P322" i="2"/>
  <c r="N322" i="2"/>
  <c r="P506" i="2"/>
  <c r="N506" i="2"/>
  <c r="AG13" i="3"/>
  <c r="AA13" i="3"/>
  <c r="AB13" i="3"/>
  <c r="O157" i="2"/>
  <c r="P46" i="2"/>
  <c r="M46" i="2"/>
  <c r="AG41" i="3" s="1"/>
  <c r="N46" i="2"/>
  <c r="P29" i="2"/>
  <c r="N29" i="2"/>
  <c r="O29" i="2"/>
  <c r="P351" i="2"/>
  <c r="M351" i="2"/>
  <c r="M220" i="2"/>
  <c r="AA215" i="3" s="1"/>
  <c r="O220" i="2"/>
  <c r="O426" i="2"/>
  <c r="N426" i="2"/>
  <c r="M444" i="2"/>
  <c r="Y439" i="3" s="1"/>
  <c r="O444" i="2"/>
  <c r="N235" i="2"/>
  <c r="P235" i="2" s="1"/>
  <c r="N497" i="2"/>
  <c r="O497" i="2"/>
  <c r="P497" i="2"/>
  <c r="P555" i="2"/>
  <c r="M166" i="2"/>
  <c r="N166" i="2" s="1"/>
  <c r="P166" i="2" s="1"/>
  <c r="P347" i="2"/>
  <c r="M347" i="2"/>
  <c r="AE342" i="3" s="1"/>
  <c r="AB342" i="3"/>
  <c r="P380" i="2"/>
  <c r="M380" i="2"/>
  <c r="AC375" i="3" s="1"/>
  <c r="O371" i="2"/>
  <c r="N56" i="2"/>
  <c r="O56" i="2"/>
  <c r="AA491" i="3"/>
  <c r="AB491" i="3"/>
  <c r="P362" i="2"/>
  <c r="M186" i="2"/>
  <c r="O186" i="2"/>
  <c r="M309" i="2"/>
  <c r="AG304" i="3" s="1"/>
  <c r="P309" i="2"/>
  <c r="O149" i="2"/>
  <c r="N149" i="2"/>
  <c r="M224" i="2"/>
  <c r="AH219" i="3" s="1"/>
  <c r="P224" i="2"/>
  <c r="N224" i="2"/>
  <c r="M211" i="2"/>
  <c r="O211" i="2"/>
  <c r="Z550" i="3"/>
  <c r="X614" i="3"/>
  <c r="AA348" i="3"/>
  <c r="X348" i="3"/>
  <c r="Y348" i="3"/>
  <c r="AH348" i="3"/>
  <c r="AF348" i="3"/>
  <c r="Z348" i="3"/>
  <c r="AB348" i="3"/>
  <c r="AD348" i="3"/>
  <c r="AC348" i="3"/>
  <c r="AH347" i="3"/>
  <c r="O352" i="2"/>
  <c r="AC346" i="3"/>
  <c r="O353" i="2"/>
  <c r="P353" i="2"/>
  <c r="M355" i="2"/>
  <c r="AC330" i="3"/>
  <c r="Y330" i="3"/>
  <c r="Z330" i="3"/>
  <c r="AF330" i="3"/>
  <c r="AA330" i="3"/>
  <c r="O308" i="2"/>
  <c r="Z303" i="3"/>
  <c r="X303" i="3"/>
  <c r="AB303" i="3"/>
  <c r="AA303" i="3"/>
  <c r="Y303" i="3"/>
  <c r="AH303" i="3"/>
  <c r="AF303" i="3"/>
  <c r="N308" i="2"/>
  <c r="P308" i="2" s="1"/>
  <c r="AC303" i="3"/>
  <c r="Z287" i="3"/>
  <c r="N236" i="2"/>
  <c r="P236" i="2" s="1"/>
  <c r="O222" i="2"/>
  <c r="Z217" i="3"/>
  <c r="AF217" i="3"/>
  <c r="Y145" i="3"/>
  <c r="M148" i="2"/>
  <c r="O148" i="2" s="1"/>
  <c r="AF84" i="3"/>
  <c r="AB362" i="3"/>
  <c r="AD362" i="3"/>
  <c r="X362" i="3"/>
  <c r="Z362" i="3"/>
  <c r="AC362" i="3"/>
  <c r="AA362" i="3"/>
  <c r="AF362" i="3"/>
  <c r="Y362" i="3"/>
  <c r="AH362" i="3"/>
  <c r="O367" i="2"/>
  <c r="AD145" i="3"/>
  <c r="AF145" i="3"/>
  <c r="Z86" i="3"/>
  <c r="N91" i="2"/>
  <c r="X468" i="3"/>
  <c r="Y468" i="3"/>
  <c r="AB468" i="3"/>
  <c r="N473" i="2"/>
  <c r="P473" i="2" s="1"/>
  <c r="AC468" i="3"/>
  <c r="AA468" i="3"/>
  <c r="Z468" i="3"/>
  <c r="O473" i="2"/>
  <c r="Y590" i="3"/>
  <c r="N596" i="2"/>
  <c r="P596" i="2" s="1"/>
  <c r="O596" i="2"/>
  <c r="AC590" i="3"/>
  <c r="M349" i="2"/>
  <c r="O581" i="2"/>
  <c r="Z591" i="3"/>
  <c r="AB591" i="3"/>
  <c r="AC591" i="3"/>
  <c r="N597" i="2"/>
  <c r="P597" i="2" s="1"/>
  <c r="Y591" i="3"/>
  <c r="X591" i="3"/>
  <c r="O597" i="2"/>
  <c r="AA591" i="3"/>
  <c r="X436" i="3"/>
  <c r="O441" i="2"/>
  <c r="AB436" i="3"/>
  <c r="AC436" i="3"/>
  <c r="Y436" i="3"/>
  <c r="Z436" i="3"/>
  <c r="AA436" i="3"/>
  <c r="N441" i="2"/>
  <c r="P441" i="2" s="1"/>
  <c r="AD436" i="3"/>
  <c r="AD194" i="3"/>
  <c r="AB194" i="3"/>
  <c r="AH194" i="3"/>
  <c r="AH11" i="3"/>
  <c r="AJ11" i="3"/>
  <c r="AD11" i="3"/>
  <c r="O17" i="2"/>
  <c r="AA11" i="3"/>
  <c r="AB11" i="3"/>
  <c r="Z11" i="3"/>
  <c r="M622" i="3"/>
  <c r="AD332" i="3"/>
  <c r="Y188" i="3"/>
  <c r="O193" i="2"/>
  <c r="O351" i="2"/>
  <c r="P601" i="1"/>
  <c r="G287" i="3"/>
  <c r="G402" i="2"/>
  <c r="N402" i="2" s="1"/>
  <c r="AF617" i="3"/>
  <c r="AH614" i="3"/>
  <c r="AD614" i="3"/>
  <c r="AF606" i="3"/>
  <c r="AF604" i="3"/>
  <c r="AH592" i="3"/>
  <c r="AD592" i="3"/>
  <c r="AF591" i="3"/>
  <c r="AH590" i="3"/>
  <c r="AD590" i="3"/>
  <c r="AF589" i="3"/>
  <c r="AD586" i="3"/>
  <c r="AF583" i="3"/>
  <c r="AD582" i="3"/>
  <c r="AH578" i="3"/>
  <c r="AD578" i="3"/>
  <c r="AH574" i="3"/>
  <c r="AD574" i="3"/>
  <c r="AF573" i="3"/>
  <c r="AH561" i="3"/>
  <c r="AD561" i="3"/>
  <c r="AF560" i="3"/>
  <c r="AF558" i="3"/>
  <c r="AH550" i="3"/>
  <c r="AD550" i="3"/>
  <c r="AF548" i="3"/>
  <c r="AF541" i="3"/>
  <c r="AD538" i="3"/>
  <c r="AF537" i="3"/>
  <c r="AH529" i="3"/>
  <c r="AD529" i="3"/>
  <c r="AH528" i="3"/>
  <c r="AD528" i="3"/>
  <c r="AD526" i="3"/>
  <c r="AH525" i="3"/>
  <c r="AD525" i="3"/>
  <c r="AH523" i="3"/>
  <c r="AD523" i="3"/>
  <c r="AH522" i="3"/>
  <c r="AD522" i="3"/>
  <c r="AH519" i="3"/>
  <c r="AD519" i="3"/>
  <c r="AH517" i="3"/>
  <c r="AD517" i="3"/>
  <c r="AH515" i="3"/>
  <c r="AD515" i="3"/>
  <c r="AH507" i="3"/>
  <c r="AD507" i="3"/>
  <c r="AH503" i="3"/>
  <c r="AD503" i="3"/>
  <c r="AH501" i="3"/>
  <c r="AD501" i="3"/>
  <c r="AH492" i="3"/>
  <c r="AD492" i="3"/>
  <c r="AF489" i="3"/>
  <c r="AF480" i="3"/>
  <c r="AF469" i="3"/>
  <c r="AH468" i="3"/>
  <c r="AD468" i="3"/>
  <c r="AH466" i="3"/>
  <c r="AD466" i="3"/>
  <c r="AH462" i="3"/>
  <c r="AD462" i="3"/>
  <c r="AF461" i="3"/>
  <c r="AH460" i="3"/>
  <c r="AF459" i="3"/>
  <c r="AF440" i="3"/>
  <c r="AH439" i="3"/>
  <c r="AF436" i="3"/>
  <c r="AH414" i="3"/>
  <c r="AH399" i="3"/>
  <c r="AH327" i="3"/>
  <c r="AF226" i="3"/>
  <c r="AF213" i="3"/>
  <c r="AF188" i="3"/>
  <c r="AH174" i="3"/>
  <c r="AH143" i="3"/>
  <c r="AE12" i="3"/>
  <c r="AE26" i="3"/>
  <c r="AE40" i="3"/>
  <c r="AE64" i="3"/>
  <c r="AE62" i="3"/>
  <c r="AE76" i="3"/>
  <c r="AE84" i="3"/>
  <c r="AE112" i="3"/>
  <c r="AE108" i="3"/>
  <c r="AE120" i="3"/>
  <c r="AE135" i="3"/>
  <c r="AE133" i="3"/>
  <c r="AE146" i="3"/>
  <c r="AE144" i="3"/>
  <c r="AE165" i="3"/>
  <c r="AE161" i="3"/>
  <c r="AE178" i="3"/>
  <c r="AE176" i="3"/>
  <c r="AE188" i="3"/>
  <c r="AE189" i="3"/>
  <c r="AE203" i="3"/>
  <c r="AE201" i="3"/>
  <c r="AE231" i="3"/>
  <c r="AE244" i="3"/>
  <c r="AE269" i="3"/>
  <c r="AE278" i="3"/>
  <c r="AE303" i="3"/>
  <c r="AE327" i="3"/>
  <c r="AE343" i="3"/>
  <c r="AE378" i="3"/>
  <c r="AE374" i="3"/>
  <c r="AE362" i="3"/>
  <c r="AE360" i="3"/>
  <c r="AE389" i="3"/>
  <c r="AE385" i="3"/>
  <c r="AE469" i="3"/>
  <c r="AE467" i="3"/>
  <c r="AE461" i="3"/>
  <c r="AE459" i="3"/>
  <c r="AE480" i="3"/>
  <c r="AE491" i="3"/>
  <c r="AE489" i="3"/>
  <c r="AE507" i="3"/>
  <c r="AE503" i="3"/>
  <c r="AE529" i="3"/>
  <c r="AE525" i="3"/>
  <c r="AE523" i="3"/>
  <c r="AE519" i="3"/>
  <c r="AE517" i="3"/>
  <c r="AE538" i="3"/>
  <c r="AE550" i="3"/>
  <c r="AE548" i="3"/>
  <c r="AE560" i="3"/>
  <c r="AE591" i="3"/>
  <c r="AE589" i="3"/>
  <c r="AE583" i="3"/>
  <c r="AE579" i="3"/>
  <c r="AE575" i="3"/>
  <c r="AE573" i="3"/>
  <c r="AE617" i="3"/>
  <c r="AE607" i="3"/>
  <c r="AG23" i="3"/>
  <c r="AG25" i="3"/>
  <c r="AG33" i="3"/>
  <c r="AG37" i="3"/>
  <c r="AG48" i="3"/>
  <c r="AG88" i="3"/>
  <c r="AG143" i="3"/>
  <c r="AG174" i="3"/>
  <c r="AG327" i="3"/>
  <c r="AG515" i="3"/>
  <c r="AG120" i="3"/>
  <c r="AG136" i="3"/>
  <c r="AG146" i="3"/>
  <c r="AG144" i="3"/>
  <c r="AG166" i="3"/>
  <c r="AG164" i="3"/>
  <c r="AG178" i="3"/>
  <c r="AG176" i="3"/>
  <c r="AG194" i="3"/>
  <c r="AG204" i="3"/>
  <c r="AG218" i="3"/>
  <c r="AG232" i="3"/>
  <c r="AG230" i="3"/>
  <c r="AG244" i="3"/>
  <c r="AH617" i="3"/>
  <c r="AD617" i="3"/>
  <c r="AF614" i="3"/>
  <c r="AF607" i="3"/>
  <c r="AH606" i="3"/>
  <c r="AD606" i="3"/>
  <c r="AH604" i="3"/>
  <c r="AD604" i="3"/>
  <c r="AF592" i="3"/>
  <c r="AH591" i="3"/>
  <c r="AD591" i="3"/>
  <c r="AF590" i="3"/>
  <c r="AH589" i="3"/>
  <c r="AD589" i="3"/>
  <c r="AF586" i="3"/>
  <c r="AH579" i="3"/>
  <c r="AF578" i="3"/>
  <c r="AH573" i="3"/>
  <c r="AD573" i="3"/>
  <c r="AF561" i="3"/>
  <c r="AH560" i="3"/>
  <c r="AD560" i="3"/>
  <c r="AF550" i="3"/>
  <c r="AH548" i="3"/>
  <c r="AD548" i="3"/>
  <c r="AH541" i="3"/>
  <c r="AD541" i="3"/>
  <c r="AH537" i="3"/>
  <c r="AD537" i="3"/>
  <c r="AF529" i="3"/>
  <c r="AF526" i="3"/>
  <c r="AF525" i="3"/>
  <c r="AF523" i="3"/>
  <c r="AF519" i="3"/>
  <c r="AF517" i="3"/>
  <c r="AF515" i="3"/>
  <c r="AF507" i="3"/>
  <c r="AF503" i="3"/>
  <c r="AF501" i="3"/>
  <c r="AF492" i="3"/>
  <c r="AH491" i="3"/>
  <c r="AH489" i="3"/>
  <c r="AD489" i="3"/>
  <c r="AH480" i="3"/>
  <c r="AD480" i="3"/>
  <c r="AH469" i="3"/>
  <c r="AD469" i="3"/>
  <c r="AF468" i="3"/>
  <c r="AD467" i="3"/>
  <c r="AF466" i="3"/>
  <c r="AF462" i="3"/>
  <c r="AH461" i="3"/>
  <c r="AD461" i="3"/>
  <c r="AH459" i="3"/>
  <c r="AD459" i="3"/>
  <c r="AH451" i="3"/>
  <c r="AH440" i="3"/>
  <c r="AH436" i="3"/>
  <c r="AF414" i="3"/>
  <c r="AF342" i="3"/>
  <c r="AF327" i="3"/>
  <c r="AH287" i="3"/>
  <c r="AH226" i="3"/>
  <c r="AH213" i="3"/>
  <c r="AH188" i="3"/>
  <c r="AF174" i="3"/>
  <c r="AF143" i="3"/>
  <c r="G111" i="2"/>
  <c r="AE13" i="3"/>
  <c r="AE11" i="3"/>
  <c r="AE23" i="3"/>
  <c r="AE25" i="3"/>
  <c r="AE33" i="3"/>
  <c r="AE37" i="3"/>
  <c r="AE48" i="3"/>
  <c r="AE88" i="3"/>
  <c r="AE86" i="3"/>
  <c r="AE96" i="3"/>
  <c r="AE136" i="3"/>
  <c r="AE132" i="3"/>
  <c r="AE143" i="3"/>
  <c r="AE151" i="3"/>
  <c r="AE149" i="3"/>
  <c r="AE166" i="3"/>
  <c r="AE164" i="3"/>
  <c r="AE174" i="3"/>
  <c r="AE194" i="3"/>
  <c r="AE204" i="3"/>
  <c r="AE213" i="3"/>
  <c r="AE219" i="3"/>
  <c r="AE232" i="3"/>
  <c r="AE230" i="3"/>
  <c r="AE245" i="3"/>
  <c r="AE270" i="3"/>
  <c r="AE268" i="3"/>
  <c r="AE266" i="3"/>
  <c r="AE279" i="3"/>
  <c r="AE287" i="3"/>
  <c r="AE302" i="3"/>
  <c r="AE321" i="3"/>
  <c r="AE317" i="3"/>
  <c r="AE332" i="3"/>
  <c r="AE330" i="3"/>
  <c r="AE328" i="3"/>
  <c r="AE350" i="3"/>
  <c r="AE348" i="3"/>
  <c r="AE346" i="3"/>
  <c r="AE371" i="3"/>
  <c r="AE365" i="3"/>
  <c r="AE361" i="3"/>
  <c r="AE390" i="3"/>
  <c r="AE399" i="3"/>
  <c r="AE414" i="3"/>
  <c r="AE421" i="3"/>
  <c r="AE440" i="3"/>
  <c r="AE436" i="3"/>
  <c r="AE468" i="3"/>
  <c r="AE466" i="3"/>
  <c r="AE462" i="3"/>
  <c r="AE460" i="3"/>
  <c r="AE454" i="3"/>
  <c r="AE492" i="3"/>
  <c r="AE515" i="3"/>
  <c r="AE528" i="3"/>
  <c r="AE526" i="3"/>
  <c r="AE541" i="3"/>
  <c r="AE537" i="3"/>
  <c r="AE558" i="3"/>
  <c r="AE561" i="3"/>
  <c r="AE592" i="3"/>
  <c r="AE590" i="3"/>
  <c r="AE588" i="3"/>
  <c r="AE586" i="3"/>
  <c r="AE582" i="3"/>
  <c r="AE578" i="3"/>
  <c r="AE574" i="3"/>
  <c r="AE600" i="3"/>
  <c r="AE614" i="3"/>
  <c r="AE610" i="3"/>
  <c r="AE606" i="3"/>
  <c r="AE604" i="3"/>
  <c r="AG26" i="3"/>
  <c r="AG40" i="3"/>
  <c r="AG64" i="3"/>
  <c r="AG62" i="3"/>
  <c r="AG76" i="3"/>
  <c r="AG188" i="3"/>
  <c r="AG213" i="3"/>
  <c r="AG342" i="3"/>
  <c r="AG558" i="3"/>
  <c r="AG112" i="3"/>
  <c r="AG108" i="3"/>
  <c r="AG135" i="3"/>
  <c r="AG133" i="3"/>
  <c r="AG151" i="3"/>
  <c r="AG149" i="3"/>
  <c r="AG145" i="3"/>
  <c r="AG165" i="3"/>
  <c r="AG161" i="3"/>
  <c r="AG189" i="3"/>
  <c r="AG203" i="3"/>
  <c r="AG231" i="3"/>
  <c r="AG229" i="3"/>
  <c r="AG259" i="3"/>
  <c r="AG270" i="3"/>
  <c r="AG268" i="3"/>
  <c r="AG266" i="3"/>
  <c r="AG278" i="3"/>
  <c r="AG303" i="3"/>
  <c r="AG321" i="3"/>
  <c r="AG317" i="3"/>
  <c r="AG269" i="3"/>
  <c r="AG279" i="3"/>
  <c r="AG332" i="3"/>
  <c r="AG330" i="3"/>
  <c r="AG328" i="3"/>
  <c r="AG347" i="3"/>
  <c r="AG343" i="3"/>
  <c r="AG371" i="3"/>
  <c r="AG365" i="3"/>
  <c r="AG361" i="3"/>
  <c r="AG389" i="3"/>
  <c r="AG385" i="3"/>
  <c r="AG399" i="3"/>
  <c r="AG468" i="3"/>
  <c r="AG466" i="3"/>
  <c r="AG462" i="3"/>
  <c r="AG452" i="3"/>
  <c r="AG480" i="3"/>
  <c r="AG492" i="3"/>
  <c r="AG507" i="3"/>
  <c r="AG503" i="3"/>
  <c r="AG501" i="3"/>
  <c r="AG526" i="3"/>
  <c r="AG522" i="3"/>
  <c r="AG538" i="3"/>
  <c r="AG560" i="3"/>
  <c r="AG592" i="3"/>
  <c r="AG590" i="3"/>
  <c r="AG586" i="3"/>
  <c r="AG582" i="3"/>
  <c r="AG578" i="3"/>
  <c r="AG574" i="3"/>
  <c r="AG617" i="3"/>
  <c r="AJ23" i="3"/>
  <c r="AJ48" i="3"/>
  <c r="AJ96" i="3"/>
  <c r="AJ143" i="3"/>
  <c r="AJ174" i="3"/>
  <c r="AJ226" i="3"/>
  <c r="AJ327" i="3"/>
  <c r="AJ515" i="3"/>
  <c r="AJ26" i="3"/>
  <c r="AJ37" i="3"/>
  <c r="AJ53" i="3"/>
  <c r="AJ61" i="3"/>
  <c r="AJ76" i="3"/>
  <c r="AJ88" i="3"/>
  <c r="AJ86" i="3"/>
  <c r="AJ120" i="3"/>
  <c r="AJ136" i="3"/>
  <c r="AJ132" i="3"/>
  <c r="AJ146" i="3"/>
  <c r="AJ144" i="3"/>
  <c r="AJ166" i="3"/>
  <c r="AJ164" i="3"/>
  <c r="AJ180" i="3"/>
  <c r="AJ178" i="3"/>
  <c r="AJ176" i="3"/>
  <c r="AJ189" i="3"/>
  <c r="AJ203" i="3"/>
  <c r="AJ219" i="3"/>
  <c r="AJ217" i="3"/>
  <c r="AJ231" i="3"/>
  <c r="AJ245" i="3"/>
  <c r="AJ259" i="3"/>
  <c r="AJ268" i="3"/>
  <c r="AJ266" i="3"/>
  <c r="AJ278" i="3"/>
  <c r="AJ303" i="3"/>
  <c r="AJ321" i="3"/>
  <c r="AJ317" i="3"/>
  <c r="AJ350" i="3"/>
  <c r="AJ348" i="3"/>
  <c r="AJ378" i="3"/>
  <c r="AJ374" i="3"/>
  <c r="AJ362" i="3"/>
  <c r="AJ360" i="3"/>
  <c r="AJ390" i="3"/>
  <c r="AJ414" i="3"/>
  <c r="AJ440" i="3"/>
  <c r="AJ436" i="3"/>
  <c r="AJ434" i="3"/>
  <c r="AJ469" i="3"/>
  <c r="AJ461" i="3"/>
  <c r="AJ459" i="3"/>
  <c r="AJ451" i="3"/>
  <c r="AJ489" i="3"/>
  <c r="AJ529" i="3"/>
  <c r="AJ525" i="3"/>
  <c r="AJ523" i="3"/>
  <c r="AJ519" i="3"/>
  <c r="AJ517" i="3"/>
  <c r="AJ541" i="3"/>
  <c r="AJ537" i="3"/>
  <c r="AJ550" i="3"/>
  <c r="AJ548" i="3"/>
  <c r="AJ561" i="3"/>
  <c r="AJ591" i="3"/>
  <c r="AJ589" i="3"/>
  <c r="AJ583" i="3"/>
  <c r="AJ579" i="3"/>
  <c r="AJ573" i="3"/>
  <c r="AJ614" i="3"/>
  <c r="AJ606" i="3"/>
  <c r="AJ604" i="3"/>
  <c r="K167" i="7"/>
  <c r="K21" i="6" s="1"/>
  <c r="AG348" i="3"/>
  <c r="AG378" i="3"/>
  <c r="AG374" i="3"/>
  <c r="AG362" i="3"/>
  <c r="AG360" i="3"/>
  <c r="AG390" i="3"/>
  <c r="AG414" i="3"/>
  <c r="AG440" i="3"/>
  <c r="AG436" i="3"/>
  <c r="AG469" i="3"/>
  <c r="AG467" i="3"/>
  <c r="AG461" i="3"/>
  <c r="AG459" i="3"/>
  <c r="AG489" i="3"/>
  <c r="AG529" i="3"/>
  <c r="AG525" i="3"/>
  <c r="AG523" i="3"/>
  <c r="AG519" i="3"/>
  <c r="AG517" i="3"/>
  <c r="AG541" i="3"/>
  <c r="AG537" i="3"/>
  <c r="AG550" i="3"/>
  <c r="AG548" i="3"/>
  <c r="AG561" i="3"/>
  <c r="AG591" i="3"/>
  <c r="AG589" i="3"/>
  <c r="AG583" i="3"/>
  <c r="AG579" i="3"/>
  <c r="AG573" i="3"/>
  <c r="AG614" i="3"/>
  <c r="AG610" i="3"/>
  <c r="AG606" i="3"/>
  <c r="AG604" i="3"/>
  <c r="AJ33" i="3"/>
  <c r="AJ84" i="3"/>
  <c r="AJ188" i="3"/>
  <c r="AJ213" i="3"/>
  <c r="AJ342" i="3"/>
  <c r="AJ558" i="3"/>
  <c r="AJ600" i="3"/>
  <c r="AJ25" i="3"/>
  <c r="AJ40" i="3"/>
  <c r="AJ66" i="3"/>
  <c r="AJ64" i="3"/>
  <c r="AJ62" i="3"/>
  <c r="AJ60" i="3"/>
  <c r="AJ112" i="3"/>
  <c r="AJ108" i="3"/>
  <c r="AJ135" i="3"/>
  <c r="AJ133" i="3"/>
  <c r="AJ151" i="3"/>
  <c r="AJ149" i="3"/>
  <c r="AJ165" i="3"/>
  <c r="AJ161" i="3"/>
  <c r="AJ181" i="3"/>
  <c r="AJ194" i="3"/>
  <c r="AJ204" i="3"/>
  <c r="AJ220" i="3"/>
  <c r="AJ218" i="3"/>
  <c r="AJ232" i="3"/>
  <c r="AJ230" i="3"/>
  <c r="AJ244" i="3"/>
  <c r="AJ269" i="3"/>
  <c r="AJ279" i="3"/>
  <c r="AJ302" i="3"/>
  <c r="AJ332" i="3"/>
  <c r="AJ330" i="3"/>
  <c r="AJ328" i="3"/>
  <c r="AJ347" i="3"/>
  <c r="AJ343" i="3"/>
  <c r="AJ371" i="3"/>
  <c r="AJ365" i="3"/>
  <c r="AJ361" i="3"/>
  <c r="AJ389" i="3"/>
  <c r="AJ385" i="3"/>
  <c r="AJ399" i="3"/>
  <c r="AJ421" i="3"/>
  <c r="AJ439" i="3"/>
  <c r="AJ468" i="3"/>
  <c r="AJ466" i="3"/>
  <c r="AJ462" i="3"/>
  <c r="AJ460" i="3"/>
  <c r="AJ480" i="3"/>
  <c r="AJ492" i="3"/>
  <c r="AJ507" i="3"/>
  <c r="AJ503" i="3"/>
  <c r="AJ501" i="3"/>
  <c r="AJ526" i="3"/>
  <c r="AJ522" i="3"/>
  <c r="AJ538" i="3"/>
  <c r="AJ560" i="3"/>
  <c r="AJ592" i="3"/>
  <c r="AJ590" i="3"/>
  <c r="AJ586" i="3"/>
  <c r="AJ578" i="3"/>
  <c r="AJ576" i="3"/>
  <c r="AJ574" i="3"/>
  <c r="AJ617" i="3"/>
  <c r="AJ607" i="3"/>
  <c r="K300" i="7"/>
  <c r="K28" i="6" s="1"/>
  <c r="Z452" i="3"/>
  <c r="X220" i="3"/>
  <c r="AD220" i="3"/>
  <c r="AC454" i="3"/>
  <c r="Z454" i="3"/>
  <c r="AB454" i="3"/>
  <c r="Y454" i="3"/>
  <c r="AB463" i="3"/>
  <c r="Y463" i="3"/>
  <c r="AC259" i="3"/>
  <c r="X259" i="3"/>
  <c r="Z259" i="3"/>
  <c r="AB259" i="3"/>
  <c r="AH259" i="3"/>
  <c r="Y259" i="3"/>
  <c r="AA259" i="3"/>
  <c r="AD259" i="3"/>
  <c r="AF259" i="3"/>
  <c r="AC411" i="3"/>
  <c r="AB411" i="3"/>
  <c r="Y413" i="3"/>
  <c r="AC413" i="3"/>
  <c r="X526" i="3"/>
  <c r="AC526" i="3"/>
  <c r="AB526" i="3"/>
  <c r="Y526" i="3"/>
  <c r="AA526" i="3"/>
  <c r="Z526" i="3"/>
  <c r="AD219" i="3"/>
  <c r="Y219" i="3"/>
  <c r="AF219" i="3"/>
  <c r="X219" i="3"/>
  <c r="AC219" i="3"/>
  <c r="AF336" i="3"/>
  <c r="Y336" i="3"/>
  <c r="AF375" i="3"/>
  <c r="X342" i="3"/>
  <c r="AC342" i="3"/>
  <c r="Z342" i="3"/>
  <c r="AA342" i="3"/>
  <c r="Y342" i="3"/>
  <c r="AD342" i="3"/>
  <c r="O166" i="2"/>
  <c r="AB161" i="3"/>
  <c r="AC161" i="3"/>
  <c r="AH161" i="3"/>
  <c r="AF161" i="3"/>
  <c r="AD161" i="3"/>
  <c r="X161" i="3"/>
  <c r="AA161" i="3"/>
  <c r="Z161" i="3"/>
  <c r="Y161" i="3"/>
  <c r="AA346" i="3"/>
  <c r="AF346" i="3"/>
  <c r="X346" i="3"/>
  <c r="Z304" i="3"/>
  <c r="X181" i="3"/>
  <c r="AC181" i="3"/>
  <c r="AD181" i="3"/>
  <c r="AH181" i="3"/>
  <c r="Z181" i="3"/>
  <c r="AB181" i="3"/>
  <c r="AB439" i="3"/>
  <c r="X439" i="3"/>
  <c r="Z439" i="3"/>
  <c r="AA439" i="3"/>
  <c r="AD439" i="3"/>
  <c r="Y215" i="3"/>
  <c r="AH41" i="3"/>
  <c r="AD41" i="3"/>
  <c r="AB41" i="3"/>
  <c r="X41" i="3"/>
  <c r="Y41" i="3"/>
  <c r="AC41" i="3"/>
  <c r="AF41" i="3"/>
  <c r="Z41" i="3"/>
  <c r="AA41" i="3"/>
  <c r="Y350" i="3"/>
  <c r="AH350" i="3"/>
  <c r="X350" i="3"/>
  <c r="X143" i="3"/>
  <c r="AC143" i="3"/>
  <c r="Z143" i="3"/>
  <c r="AA143" i="3"/>
  <c r="N148" i="2"/>
  <c r="AD143" i="3"/>
  <c r="Y143" i="3"/>
  <c r="P91" i="2"/>
  <c r="P367" i="2"/>
  <c r="M402" i="2"/>
  <c r="Z397" i="3" s="1"/>
  <c r="O402" i="2"/>
  <c r="P402" i="2"/>
  <c r="P595" i="3"/>
  <c r="AE226" i="3"/>
  <c r="AG226" i="3"/>
  <c r="AD226" i="3"/>
  <c r="Y226" i="3"/>
  <c r="X226" i="3"/>
  <c r="AB143" i="3"/>
  <c r="AC492" i="3"/>
  <c r="X492" i="3"/>
  <c r="N137" i="2"/>
  <c r="P137" i="2" s="1"/>
  <c r="K3" i="3"/>
  <c r="AB469" i="3"/>
  <c r="V17" i="3"/>
  <c r="M601" i="1"/>
  <c r="M595" i="3" s="1"/>
  <c r="Y614" i="3"/>
  <c r="X306" i="3"/>
  <c r="N311" i="2"/>
  <c r="P311" i="2" s="1"/>
  <c r="O311" i="2"/>
  <c r="O322" i="2"/>
  <c r="N444" i="2"/>
  <c r="P444" i="2"/>
  <c r="N118" i="2"/>
  <c r="M118" i="2"/>
  <c r="AE113" i="3" s="1"/>
  <c r="O350" i="2"/>
  <c r="M350" i="2"/>
  <c r="P350" i="2"/>
  <c r="N263" i="2"/>
  <c r="M263" i="2"/>
  <c r="P104" i="2"/>
  <c r="N104" i="2"/>
  <c r="M104" i="2"/>
  <c r="AD99" i="3" s="1"/>
  <c r="P381" i="2"/>
  <c r="M57" i="2"/>
  <c r="N57" i="2"/>
  <c r="AJ536" i="3"/>
  <c r="AG536" i="3"/>
  <c r="Y536" i="3"/>
  <c r="P520" i="2"/>
  <c r="L515" i="2"/>
  <c r="Z456" i="3"/>
  <c r="N461" i="2"/>
  <c r="P461" i="2" s="1"/>
  <c r="Y456" i="3"/>
  <c r="AB456" i="3"/>
  <c r="AH456" i="3"/>
  <c r="AJ456" i="3"/>
  <c r="O461" i="2"/>
  <c r="AC456" i="3"/>
  <c r="AA456" i="3"/>
  <c r="X456" i="3"/>
  <c r="AE456" i="3"/>
  <c r="AD456" i="3"/>
  <c r="AF456" i="3"/>
  <c r="AG456" i="3"/>
  <c r="N223" i="2"/>
  <c r="P223" i="2" s="1"/>
  <c r="X218" i="3"/>
  <c r="AF218" i="3"/>
  <c r="AD218" i="3"/>
  <c r="AG180" i="3"/>
  <c r="AE180" i="3"/>
  <c r="Z180" i="3"/>
  <c r="AC180" i="3"/>
  <c r="Y180" i="3"/>
  <c r="X180" i="3"/>
  <c r="O185" i="2"/>
  <c r="P179" i="2"/>
  <c r="AA148" i="3"/>
  <c r="AG60" i="3"/>
  <c r="AE60" i="3"/>
  <c r="X60" i="3"/>
  <c r="AH60" i="3"/>
  <c r="N65" i="2"/>
  <c r="AD60" i="3"/>
  <c r="Z60" i="3"/>
  <c r="AC99" i="3"/>
  <c r="AH113" i="3"/>
  <c r="AG113" i="3"/>
  <c r="AB397" i="3"/>
  <c r="N103" i="2"/>
  <c r="M103" i="2"/>
  <c r="N558" i="2"/>
  <c r="O558" i="2"/>
  <c r="O394" i="2"/>
  <c r="P394" i="2"/>
  <c r="O413" i="2"/>
  <c r="M413" i="2"/>
  <c r="N445" i="2"/>
  <c r="P445" i="2"/>
  <c r="M157" i="2"/>
  <c r="AI152" i="3" s="1"/>
  <c r="N157" i="2"/>
  <c r="O486" i="2"/>
  <c r="M486" i="2"/>
  <c r="AA481" i="3" s="1"/>
  <c r="N486" i="2"/>
  <c r="M624" i="2"/>
  <c r="M313" i="2"/>
  <c r="N313" i="2"/>
  <c r="P313" i="2"/>
  <c r="M325" i="2"/>
  <c r="O325" i="2"/>
  <c r="N325" i="2"/>
  <c r="L95" i="2"/>
  <c r="L130" i="2"/>
  <c r="L573" i="2"/>
  <c r="L253" i="2"/>
  <c r="AA300" i="3"/>
  <c r="Y300" i="3"/>
  <c r="N305" i="2"/>
  <c r="P305" i="2" s="1"/>
  <c r="AC300" i="3"/>
  <c r="X300" i="3"/>
  <c r="AB300" i="3"/>
  <c r="O305" i="2"/>
  <c r="AG300" i="3"/>
  <c r="Z300" i="3"/>
  <c r="AD300" i="3"/>
  <c r="AH300" i="3"/>
  <c r="AF300" i="3"/>
  <c r="AE300" i="3"/>
  <c r="AJ300" i="3"/>
  <c r="AG306" i="3"/>
  <c r="AB332" i="3"/>
  <c r="Y343" i="3"/>
  <c r="AH343" i="3"/>
  <c r="AF328" i="3"/>
  <c r="AA328" i="3"/>
  <c r="Z244" i="3"/>
  <c r="Y244" i="3"/>
  <c r="AF244" i="3"/>
  <c r="M262" i="2"/>
  <c r="AB257" i="3" s="1"/>
  <c r="AC517" i="3"/>
  <c r="X517" i="3"/>
  <c r="M323" i="2"/>
  <c r="AA318" i="3" s="1"/>
  <c r="P323" i="2"/>
  <c r="O323" i="2"/>
  <c r="O567" i="2"/>
  <c r="N340" i="2"/>
  <c r="M340" i="2"/>
  <c r="AE335" i="3" s="1"/>
  <c r="P340" i="2"/>
  <c r="O154" i="2"/>
  <c r="P154" i="2"/>
  <c r="N154" i="2"/>
  <c r="O568" i="2"/>
  <c r="M568" i="2"/>
  <c r="X541" i="3"/>
  <c r="Z541" i="3"/>
  <c r="AA120" i="3"/>
  <c r="O125" i="2"/>
  <c r="N125" i="2"/>
  <c r="P125" i="2" s="1"/>
  <c r="AH120" i="3"/>
  <c r="O310" i="2"/>
  <c r="M47" i="2"/>
  <c r="AH42" i="3" s="1"/>
  <c r="P47" i="2"/>
  <c r="O429" i="2"/>
  <c r="P429" i="2"/>
  <c r="O127" i="2"/>
  <c r="M127" i="2"/>
  <c r="AA122" i="3" s="1"/>
  <c r="N591" i="2"/>
  <c r="M591" i="2"/>
  <c r="AD585" i="3" s="1"/>
  <c r="M431" i="2"/>
  <c r="P431" i="2"/>
  <c r="N545" i="2"/>
  <c r="M545" i="2"/>
  <c r="X539" i="3" s="1"/>
  <c r="M495" i="2"/>
  <c r="AI490" i="3"/>
  <c r="N314" i="2"/>
  <c r="P314" i="2"/>
  <c r="AI33" i="3"/>
  <c r="AI84" i="3"/>
  <c r="AI188" i="3"/>
  <c r="AI213" i="3"/>
  <c r="AI342" i="3"/>
  <c r="AI558" i="3"/>
  <c r="AI600" i="3"/>
  <c r="AI12" i="3"/>
  <c r="AI48" i="3"/>
  <c r="AI96" i="3"/>
  <c r="AI143" i="3"/>
  <c r="AI174" i="3"/>
  <c r="AI327" i="3"/>
  <c r="AI515" i="3"/>
  <c r="AK515" i="3" s="1"/>
  <c r="AI13" i="3"/>
  <c r="AI11" i="3"/>
  <c r="AI39" i="3"/>
  <c r="AI53" i="3"/>
  <c r="AI61" i="3"/>
  <c r="AI76" i="3"/>
  <c r="AI88" i="3"/>
  <c r="AI86" i="3"/>
  <c r="AI98" i="3"/>
  <c r="AI113" i="3"/>
  <c r="AI120" i="3"/>
  <c r="AI136" i="3"/>
  <c r="AI132" i="3"/>
  <c r="AI146" i="3"/>
  <c r="AI144" i="3"/>
  <c r="AI166" i="3"/>
  <c r="AI164" i="3"/>
  <c r="AI180" i="3"/>
  <c r="AI178" i="3"/>
  <c r="AI176" i="3"/>
  <c r="AI189" i="3"/>
  <c r="AI203" i="3"/>
  <c r="AI219" i="3"/>
  <c r="AI217" i="3"/>
  <c r="AI215" i="3"/>
  <c r="AI231" i="3"/>
  <c r="AI229" i="3"/>
  <c r="AI259" i="3"/>
  <c r="AI270" i="3"/>
  <c r="AI268" i="3"/>
  <c r="AI266" i="3"/>
  <c r="AI278" i="3"/>
  <c r="AI303" i="3"/>
  <c r="AI40" i="3"/>
  <c r="AI36" i="3"/>
  <c r="AI64" i="3"/>
  <c r="AI62" i="3"/>
  <c r="AI60" i="3"/>
  <c r="AI112" i="3"/>
  <c r="AI108" i="3"/>
  <c r="AI135" i="3"/>
  <c r="AI133" i="3"/>
  <c r="AI151" i="3"/>
  <c r="AI149" i="3"/>
  <c r="AI145" i="3"/>
  <c r="AI165" i="3"/>
  <c r="AI161" i="3"/>
  <c r="AI181" i="3"/>
  <c r="AI194" i="3"/>
  <c r="AI204" i="3"/>
  <c r="AI220" i="3"/>
  <c r="AI218" i="3"/>
  <c r="AI232" i="3"/>
  <c r="AI230" i="3"/>
  <c r="AI244" i="3"/>
  <c r="AI269" i="3"/>
  <c r="AI279" i="3"/>
  <c r="AI308" i="3"/>
  <c r="AI306" i="3"/>
  <c r="AI302" i="3"/>
  <c r="AI300" i="3"/>
  <c r="AI320" i="3"/>
  <c r="AI336" i="3"/>
  <c r="AI332" i="3"/>
  <c r="AI330" i="3"/>
  <c r="AI328" i="3"/>
  <c r="AI347" i="3"/>
  <c r="AI343" i="3"/>
  <c r="AI321" i="3"/>
  <c r="AI317" i="3"/>
  <c r="AI350" i="3"/>
  <c r="AI348" i="3"/>
  <c r="AI346" i="3"/>
  <c r="AI344" i="3"/>
  <c r="AI378" i="3"/>
  <c r="AI374" i="3"/>
  <c r="AI362" i="3"/>
  <c r="AI360" i="3"/>
  <c r="AI390" i="3"/>
  <c r="AI414" i="3"/>
  <c r="AI426" i="3"/>
  <c r="AI440" i="3"/>
  <c r="AI436" i="3"/>
  <c r="AI471" i="3"/>
  <c r="AI469" i="3"/>
  <c r="AI467" i="3"/>
  <c r="AI463" i="3"/>
  <c r="AI461" i="3"/>
  <c r="AI459" i="3"/>
  <c r="AI451" i="3"/>
  <c r="AI491" i="3"/>
  <c r="AI489" i="3"/>
  <c r="AI504" i="3"/>
  <c r="AI503" i="3"/>
  <c r="AI529" i="3"/>
  <c r="AI527" i="3"/>
  <c r="AI525" i="3"/>
  <c r="AI523" i="3"/>
  <c r="AI519" i="3"/>
  <c r="AI517" i="3"/>
  <c r="AI541" i="3"/>
  <c r="AI537" i="3"/>
  <c r="AI550" i="3"/>
  <c r="AI548" i="3"/>
  <c r="AI561" i="3"/>
  <c r="AI591" i="3"/>
  <c r="AI589" i="3"/>
  <c r="AI583" i="3"/>
  <c r="AI579" i="3"/>
  <c r="AI573" i="3"/>
  <c r="AI614" i="3"/>
  <c r="AI610" i="3"/>
  <c r="AI606" i="3"/>
  <c r="AI604" i="3"/>
  <c r="AI371" i="3"/>
  <c r="AI369" i="3"/>
  <c r="AI365" i="3"/>
  <c r="AI361" i="3"/>
  <c r="AI389" i="3"/>
  <c r="AI385" i="3"/>
  <c r="AK385" i="3" s="1"/>
  <c r="AI399" i="3"/>
  <c r="AI413" i="3"/>
  <c r="AI411" i="3"/>
  <c r="AI421" i="3"/>
  <c r="AI439" i="3"/>
  <c r="AI468" i="3"/>
  <c r="AI466" i="3"/>
  <c r="AI462" i="3"/>
  <c r="AI460" i="3"/>
  <c r="AI456" i="3"/>
  <c r="AI454" i="3"/>
  <c r="AI452" i="3"/>
  <c r="AI480" i="3"/>
  <c r="AI492" i="3"/>
  <c r="AI507" i="3"/>
  <c r="AI501" i="3"/>
  <c r="AI526" i="3"/>
  <c r="AI522" i="3"/>
  <c r="AI538" i="3"/>
  <c r="AI536" i="3"/>
  <c r="AI560" i="3"/>
  <c r="AI592" i="3"/>
  <c r="AI590" i="3"/>
  <c r="AI586" i="3"/>
  <c r="AI582" i="3"/>
  <c r="AI578" i="3"/>
  <c r="AI576" i="3"/>
  <c r="AI574" i="3"/>
  <c r="AI617" i="3"/>
  <c r="AI607" i="3"/>
  <c r="B113" i="7"/>
  <c r="A17" i="6" s="1"/>
  <c r="AD320" i="3"/>
  <c r="AA320" i="3"/>
  <c r="AB320" i="3"/>
  <c r="Y320" i="3"/>
  <c r="Z320" i="3"/>
  <c r="AC320" i="3"/>
  <c r="AF320" i="3"/>
  <c r="AH320" i="3"/>
  <c r="X320" i="3"/>
  <c r="AE320" i="3"/>
  <c r="AG320" i="3"/>
  <c r="AJ320" i="3"/>
  <c r="AC152" i="3"/>
  <c r="Z152" i="3"/>
  <c r="X152" i="3"/>
  <c r="AD152" i="3"/>
  <c r="Y152" i="3"/>
  <c r="AE152" i="3"/>
  <c r="AG152" i="3"/>
  <c r="AH152" i="3"/>
  <c r="AB152" i="3"/>
  <c r="AF152" i="3"/>
  <c r="AA152" i="3"/>
  <c r="AJ152" i="3"/>
  <c r="AF98" i="3"/>
  <c r="X98" i="3"/>
  <c r="Y98" i="3"/>
  <c r="AH98" i="3"/>
  <c r="AE98" i="3"/>
  <c r="AB98" i="3"/>
  <c r="AA98" i="3"/>
  <c r="AD98" i="3"/>
  <c r="AC98" i="3"/>
  <c r="Z98" i="3"/>
  <c r="AJ98" i="3"/>
  <c r="AG98" i="3"/>
  <c r="AB308" i="3"/>
  <c r="Z308" i="3"/>
  <c r="AA308" i="3"/>
  <c r="AF308" i="3"/>
  <c r="AC308" i="3"/>
  <c r="AD308" i="3"/>
  <c r="AH308" i="3"/>
  <c r="Y308" i="3"/>
  <c r="X308" i="3"/>
  <c r="AE308" i="3"/>
  <c r="AJ308" i="3"/>
  <c r="AG308" i="3"/>
  <c r="Z481" i="3"/>
  <c r="AH481" i="3"/>
  <c r="AJ481" i="3"/>
  <c r="K14" i="7"/>
  <c r="K38" i="7" s="1"/>
  <c r="K7" i="6" s="1"/>
  <c r="Y42" i="3"/>
  <c r="AE42" i="3"/>
  <c r="AG42" i="3"/>
  <c r="AA42" i="3"/>
  <c r="AJ42" i="3"/>
  <c r="AD42" i="3"/>
  <c r="AB42" i="3"/>
  <c r="X42" i="3"/>
  <c r="Z42" i="3"/>
  <c r="AG335" i="3"/>
  <c r="AC358" i="3"/>
  <c r="AI41" i="3"/>
  <c r="AJ490" i="3"/>
  <c r="Y490" i="3"/>
  <c r="Z426" i="3"/>
  <c r="AC426" i="3"/>
  <c r="AA426" i="3"/>
  <c r="X426" i="3"/>
  <c r="AF426" i="3"/>
  <c r="AJ426" i="3"/>
  <c r="AG426" i="3"/>
  <c r="AD426" i="3"/>
  <c r="AB426" i="3"/>
  <c r="Y426" i="3"/>
  <c r="AE426" i="3"/>
  <c r="AH426" i="3"/>
  <c r="O74" i="7"/>
  <c r="O11" i="6" s="1"/>
  <c r="J112" i="7"/>
  <c r="J74" i="7"/>
  <c r="J11" i="6" s="1"/>
  <c r="L367" i="7"/>
  <c r="L407" i="7"/>
  <c r="L39" i="6" s="1"/>
  <c r="M334" i="7"/>
  <c r="M34" i="6" s="1"/>
  <c r="R128" i="7"/>
  <c r="R141" i="7"/>
  <c r="R348" i="7"/>
  <c r="I300" i="7"/>
  <c r="I28" i="6" s="1"/>
  <c r="G74" i="7"/>
  <c r="G11" i="6" s="1"/>
  <c r="Q141" i="7"/>
  <c r="Q167" i="7" s="1"/>
  <c r="R129" i="7"/>
  <c r="P27" i="6"/>
  <c r="P141" i="7"/>
  <c r="P167" i="7" s="1"/>
  <c r="P26" i="6"/>
  <c r="K6" i="6"/>
  <c r="E26" i="6"/>
  <c r="F26" i="6"/>
  <c r="H26" i="6"/>
  <c r="O112" i="7"/>
  <c r="R622" i="3"/>
  <c r="M112" i="7"/>
  <c r="M16" i="6"/>
  <c r="N74" i="7"/>
  <c r="N11" i="6" s="1"/>
  <c r="R376" i="7"/>
  <c r="M367" i="7"/>
  <c r="L112" i="7"/>
  <c r="L16" i="6" s="1"/>
  <c r="B302" i="7"/>
  <c r="A30" i="6" s="1"/>
  <c r="I74" i="7"/>
  <c r="I11" i="6" s="1"/>
  <c r="K334" i="7"/>
  <c r="H112" i="7"/>
  <c r="H16" i="6"/>
  <c r="G112" i="7"/>
  <c r="G16" i="6"/>
  <c r="P406" i="7"/>
  <c r="P407" i="7" s="1"/>
  <c r="J167" i="7"/>
  <c r="J21" i="6" s="1"/>
  <c r="J300" i="7"/>
  <c r="G300" i="7"/>
  <c r="G28" i="6" s="1"/>
  <c r="E300" i="7"/>
  <c r="E28" i="6"/>
  <c r="E407" i="7"/>
  <c r="E39" i="6" s="1"/>
  <c r="R333" i="7"/>
  <c r="M300" i="7"/>
  <c r="M28" i="6" s="1"/>
  <c r="I27" i="6"/>
  <c r="L27" i="6"/>
  <c r="Q27" i="6"/>
  <c r="N26" i="6"/>
  <c r="B408" i="7"/>
  <c r="A40" i="6" s="1"/>
  <c r="G167" i="7"/>
  <c r="G21" i="6" s="1"/>
  <c r="E74" i="7"/>
  <c r="E11" i="6"/>
  <c r="E217" i="7"/>
  <c r="E301" i="7"/>
  <c r="E29" i="6" s="1"/>
  <c r="K202" i="7"/>
  <c r="K301" i="7" s="1"/>
  <c r="K29" i="6" s="1"/>
  <c r="F27" i="6"/>
  <c r="H34" i="6"/>
  <c r="G334" i="7"/>
  <c r="F74" i="7"/>
  <c r="F11" i="6" s="1"/>
  <c r="F167" i="7"/>
  <c r="F21" i="6" s="1"/>
  <c r="J26" i="6"/>
  <c r="M26" i="6"/>
  <c r="O26" i="6"/>
  <c r="J334" i="7"/>
  <c r="J34" i="6" s="1"/>
  <c r="F334" i="7"/>
  <c r="F34" i="6"/>
  <c r="R284" i="7"/>
  <c r="N334" i="7"/>
  <c r="N34" i="6"/>
  <c r="M406" i="7"/>
  <c r="M74" i="7"/>
  <c r="E6" i="6"/>
  <c r="E334" i="7"/>
  <c r="E34" i="6" s="1"/>
  <c r="K112" i="7"/>
  <c r="F112" i="7"/>
  <c r="F16" i="6" s="1"/>
  <c r="E112" i="7"/>
  <c r="E16" i="6" s="1"/>
  <c r="R299" i="7"/>
  <c r="Q112" i="7"/>
  <c r="Q16" i="6" s="1"/>
  <c r="Q334" i="7"/>
  <c r="Q34" i="6" s="1"/>
  <c r="Q406" i="7"/>
  <c r="Q407" i="7" s="1"/>
  <c r="Q39" i="6" s="1"/>
  <c r="Q74" i="7"/>
  <c r="Q11" i="6"/>
  <c r="O334" i="7"/>
  <c r="O34" i="6" s="1"/>
  <c r="O406" i="7"/>
  <c r="O407" i="7" s="1"/>
  <c r="N112" i="7"/>
  <c r="N16" i="6" s="1"/>
  <c r="P300" i="7"/>
  <c r="P34" i="6"/>
  <c r="I167" i="7"/>
  <c r="I21" i="6" s="1"/>
  <c r="I334" i="7"/>
  <c r="I34" i="6" s="1"/>
  <c r="H74" i="7"/>
  <c r="H11" i="6" s="1"/>
  <c r="H167" i="7"/>
  <c r="H21" i="6" s="1"/>
  <c r="H300" i="7"/>
  <c r="H28" i="6"/>
  <c r="K407" i="7"/>
  <c r="K74" i="7"/>
  <c r="K11" i="6" s="1"/>
  <c r="N300" i="7"/>
  <c r="N301" i="7"/>
  <c r="N29" i="6" s="1"/>
  <c r="L167" i="7"/>
  <c r="L21" i="6"/>
  <c r="L300" i="7"/>
  <c r="L28" i="6" s="1"/>
  <c r="R359" i="7"/>
  <c r="R367" i="7" s="1"/>
  <c r="L74" i="7"/>
  <c r="L11" i="6" s="1"/>
  <c r="P112" i="7"/>
  <c r="P16" i="6" s="1"/>
  <c r="AD35" i="3"/>
  <c r="O531" i="2"/>
  <c r="X35" i="3"/>
  <c r="AF35" i="3"/>
  <c r="Z35" i="3"/>
  <c r="Y35" i="3"/>
  <c r="R260" i="7"/>
  <c r="I202" i="7"/>
  <c r="I26" i="6"/>
  <c r="I407" i="7"/>
  <c r="I39" i="6" s="1"/>
  <c r="H217" i="7"/>
  <c r="H301" i="7" s="1"/>
  <c r="H27" i="6"/>
  <c r="O300" i="7"/>
  <c r="O28" i="6" s="1"/>
  <c r="O301" i="7"/>
  <c r="O29" i="6" s="1"/>
  <c r="N406" i="7"/>
  <c r="N407" i="7" s="1"/>
  <c r="M217" i="7"/>
  <c r="M27" i="6"/>
  <c r="R398" i="7"/>
  <c r="R406" i="7" s="1"/>
  <c r="R243" i="7"/>
  <c r="K27" i="6"/>
  <c r="J217" i="7"/>
  <c r="J27" i="6"/>
  <c r="J407" i="7"/>
  <c r="J39" i="6" s="1"/>
  <c r="H407" i="7"/>
  <c r="H39" i="6" s="1"/>
  <c r="G407" i="7"/>
  <c r="G39" i="6" s="1"/>
  <c r="F300" i="7"/>
  <c r="F301" i="7" s="1"/>
  <c r="F29" i="6" s="1"/>
  <c r="F407" i="7"/>
  <c r="F39" i="6" s="1"/>
  <c r="R111" i="7"/>
  <c r="R385" i="7"/>
  <c r="Q300" i="7"/>
  <c r="Q21" i="6"/>
  <c r="N167" i="7"/>
  <c r="P74" i="7"/>
  <c r="P11" i="6" s="1"/>
  <c r="G6" i="6"/>
  <c r="F6" i="6"/>
  <c r="M167" i="7"/>
  <c r="M21" i="6" s="1"/>
  <c r="O167" i="7"/>
  <c r="O21" i="6" s="1"/>
  <c r="K39" i="6"/>
  <c r="N28" i="6"/>
  <c r="F28" i="6"/>
  <c r="AF257" i="3"/>
  <c r="Z618" i="3"/>
  <c r="K16" i="6"/>
  <c r="X386" i="3"/>
  <c r="AB386" i="3"/>
  <c r="O391" i="2"/>
  <c r="N391" i="2"/>
  <c r="P391" i="2" s="1"/>
  <c r="Z386" i="3"/>
  <c r="AD386" i="3"/>
  <c r="AC386" i="3"/>
  <c r="Y386" i="3"/>
  <c r="AA386" i="3"/>
  <c r="AE386" i="3"/>
  <c r="AI386" i="3"/>
  <c r="AG386" i="3"/>
  <c r="AH386" i="3"/>
  <c r="AF386" i="3"/>
  <c r="AJ386" i="3"/>
  <c r="P65" i="2"/>
  <c r="X345" i="3"/>
  <c r="AF345" i="3"/>
  <c r="M11" i="6"/>
  <c r="M301" i="7"/>
  <c r="M29" i="6" s="1"/>
  <c r="J16" i="6"/>
  <c r="AI562" i="3"/>
  <c r="AB562" i="3"/>
  <c r="Y562" i="3"/>
  <c r="AD562" i="3"/>
  <c r="X562" i="3"/>
  <c r="N21" i="6"/>
  <c r="L34" i="6"/>
  <c r="P21" i="6"/>
  <c r="K34" i="6"/>
  <c r="O16" i="6"/>
  <c r="AE562" i="3"/>
  <c r="Z562" i="3"/>
  <c r="AA206" i="3"/>
  <c r="Z206" i="3"/>
  <c r="X206" i="3"/>
  <c r="AD206" i="3"/>
  <c r="AF206" i="3"/>
  <c r="AG206" i="3"/>
  <c r="AI206" i="3"/>
  <c r="AJ206" i="3"/>
  <c r="AH206" i="3"/>
  <c r="Y206" i="3"/>
  <c r="AB206" i="3"/>
  <c r="AC206" i="3"/>
  <c r="AE206" i="3"/>
  <c r="M586" i="2"/>
  <c r="O586" i="2"/>
  <c r="N586" i="2"/>
  <c r="P586" i="2"/>
  <c r="P148" i="2"/>
  <c r="X304" i="3"/>
  <c r="Y304" i="3"/>
  <c r="AA304" i="3"/>
  <c r="AH304" i="3"/>
  <c r="AB304" i="3"/>
  <c r="AD304" i="3"/>
  <c r="AJ304" i="3"/>
  <c r="AF304" i="3"/>
  <c r="AI304" i="3"/>
  <c r="X471" i="3"/>
  <c r="Y471" i="3"/>
  <c r="AC471" i="3"/>
  <c r="AD471" i="3"/>
  <c r="Z471" i="3"/>
  <c r="AF471" i="3"/>
  <c r="AH471" i="3"/>
  <c r="AJ471" i="3"/>
  <c r="AG471" i="3"/>
  <c r="AA471" i="3"/>
  <c r="AE471" i="3"/>
  <c r="G77" i="3"/>
  <c r="G80" i="3" s="1"/>
  <c r="G82" i="2"/>
  <c r="G85" i="2" s="1"/>
  <c r="H85" i="1"/>
  <c r="G172" i="2"/>
  <c r="H174" i="1"/>
  <c r="G167" i="3"/>
  <c r="G182" i="3"/>
  <c r="G187" i="2"/>
  <c r="G180" i="2"/>
  <c r="G175" i="3"/>
  <c r="M207" i="2"/>
  <c r="O207" i="2" s="1"/>
  <c r="M233" i="2"/>
  <c r="N233" i="2" s="1"/>
  <c r="P233" i="2" s="1"/>
  <c r="G271" i="3"/>
  <c r="G276" i="2"/>
  <c r="H278" i="1"/>
  <c r="M443" i="2"/>
  <c r="AC490" i="3"/>
  <c r="AB490" i="3"/>
  <c r="O495" i="2"/>
  <c r="Z99" i="3"/>
  <c r="AH99" i="3"/>
  <c r="AB99" i="3"/>
  <c r="AF99" i="3"/>
  <c r="X99" i="3"/>
  <c r="AA99" i="3"/>
  <c r="AI99" i="3"/>
  <c r="Y452" i="3"/>
  <c r="AC452" i="3"/>
  <c r="AF452" i="3"/>
  <c r="AJ452" i="3"/>
  <c r="X452" i="3"/>
  <c r="AA452" i="3"/>
  <c r="AE452" i="3"/>
  <c r="N457" i="2"/>
  <c r="P457" i="2" s="1"/>
  <c r="AF306" i="3"/>
  <c r="AA306" i="3"/>
  <c r="AD306" i="3"/>
  <c r="AB306" i="3"/>
  <c r="Y306" i="3"/>
  <c r="Z306" i="3"/>
  <c r="AE306" i="3"/>
  <c r="AC306" i="3"/>
  <c r="AH306" i="3"/>
  <c r="O594" i="2"/>
  <c r="Z588" i="3"/>
  <c r="AC588" i="3"/>
  <c r="X588" i="3"/>
  <c r="AA588" i="3"/>
  <c r="N594" i="2"/>
  <c r="P594" i="2" s="1"/>
  <c r="Y588" i="3"/>
  <c r="AB588" i="3"/>
  <c r="AH588" i="3"/>
  <c r="AF588" i="3"/>
  <c r="AG588" i="3"/>
  <c r="AJ588" i="3"/>
  <c r="AI588" i="3"/>
  <c r="AD588" i="3"/>
  <c r="M619" i="2"/>
  <c r="Y613" i="3" s="1"/>
  <c r="Z450" i="3"/>
  <c r="AA450" i="3"/>
  <c r="AH450" i="3"/>
  <c r="AJ450" i="3"/>
  <c r="O455" i="2"/>
  <c r="X450" i="3"/>
  <c r="AB450" i="3"/>
  <c r="AE450" i="3"/>
  <c r="N455" i="2"/>
  <c r="P455" i="2" s="1"/>
  <c r="AD450" i="3"/>
  <c r="AF450" i="3"/>
  <c r="AC450" i="3"/>
  <c r="AI450" i="3"/>
  <c r="N521" i="2"/>
  <c r="AB516" i="3"/>
  <c r="AF516" i="3"/>
  <c r="AC516" i="3"/>
  <c r="AE516" i="3"/>
  <c r="AG516" i="3"/>
  <c r="M79" i="2"/>
  <c r="N349" i="2"/>
  <c r="P349" i="2"/>
  <c r="O349" i="2"/>
  <c r="T28" i="3"/>
  <c r="N102" i="3"/>
  <c r="N131" i="1"/>
  <c r="L115" i="3"/>
  <c r="L131" i="1"/>
  <c r="K139" i="3"/>
  <c r="S139" i="3"/>
  <c r="Q494" i="3"/>
  <c r="Q515" i="1"/>
  <c r="Q510" i="3" s="1"/>
  <c r="V509" i="3"/>
  <c r="W515" i="1"/>
  <c r="V510" i="3" s="1"/>
  <c r="U531" i="3"/>
  <c r="U573" i="1"/>
  <c r="U567" i="3" s="1"/>
  <c r="Q573" i="1"/>
  <c r="Q531" i="3"/>
  <c r="T543" i="3"/>
  <c r="T573" i="1"/>
  <c r="T567" i="3" s="1"/>
  <c r="N543" i="3"/>
  <c r="N573" i="1"/>
  <c r="N567" i="3" s="1"/>
  <c r="L531" i="3"/>
  <c r="L573" i="1"/>
  <c r="T628" i="1"/>
  <c r="T621" i="3"/>
  <c r="Q621" i="3"/>
  <c r="Q628" i="1"/>
  <c r="Q622" i="3" s="1"/>
  <c r="G407" i="2"/>
  <c r="G402" i="3"/>
  <c r="H409" i="1"/>
  <c r="Y600" i="3"/>
  <c r="Z600" i="3"/>
  <c r="AC600" i="3"/>
  <c r="N606" i="2"/>
  <c r="AB600" i="3"/>
  <c r="X600" i="3"/>
  <c r="O606" i="2"/>
  <c r="AH600" i="3"/>
  <c r="AG600" i="3"/>
  <c r="AF600" i="3"/>
  <c r="AD600" i="3"/>
  <c r="G41" i="2"/>
  <c r="G36" i="3"/>
  <c r="H49" i="1"/>
  <c r="AF258" i="3"/>
  <c r="AI258" i="3"/>
  <c r="L283" i="3"/>
  <c r="L299" i="1"/>
  <c r="L294" i="3" s="1"/>
  <c r="G87" i="3"/>
  <c r="G92" i="2"/>
  <c r="H95" i="1"/>
  <c r="P112" i="2"/>
  <c r="M112" i="2"/>
  <c r="AE107" i="3" s="1"/>
  <c r="N112" i="2"/>
  <c r="O112" i="2"/>
  <c r="P197" i="2"/>
  <c r="M197" i="2"/>
  <c r="N197" i="2"/>
  <c r="O197" i="2"/>
  <c r="G256" i="3"/>
  <c r="H266" i="1"/>
  <c r="G261" i="2"/>
  <c r="N261" i="2" s="1"/>
  <c r="G430" i="2"/>
  <c r="H433" i="1"/>
  <c r="G425" i="3"/>
  <c r="X490" i="3"/>
  <c r="AF490" i="3"/>
  <c r="AD408" i="3"/>
  <c r="Y99" i="3"/>
  <c r="AG99" i="3"/>
  <c r="Y258" i="3"/>
  <c r="AE304" i="3"/>
  <c r="AC304" i="3"/>
  <c r="Z344" i="3"/>
  <c r="AD344" i="3"/>
  <c r="AC344" i="3"/>
  <c r="AE344" i="3"/>
  <c r="X344" i="3"/>
  <c r="AA344" i="3"/>
  <c r="Y344" i="3"/>
  <c r="AF344" i="3"/>
  <c r="M165" i="2"/>
  <c r="O165" i="2" s="1"/>
  <c r="AJ336" i="3"/>
  <c r="AA336" i="3"/>
  <c r="AB336" i="3"/>
  <c r="AE336" i="3"/>
  <c r="AG336" i="3"/>
  <c r="AH336" i="3"/>
  <c r="X336" i="3"/>
  <c r="Z336" i="3"/>
  <c r="AG375" i="3"/>
  <c r="AD375" i="3"/>
  <c r="AB375" i="3"/>
  <c r="AH346" i="3"/>
  <c r="AJ346" i="3"/>
  <c r="AG346" i="3"/>
  <c r="AD346" i="3"/>
  <c r="Z346" i="3"/>
  <c r="AB346" i="3"/>
  <c r="Y346" i="3"/>
  <c r="AF220" i="3"/>
  <c r="AB220" i="3"/>
  <c r="AA220" i="3"/>
  <c r="Z220" i="3"/>
  <c r="Y220" i="3"/>
  <c r="AF454" i="3"/>
  <c r="AG454" i="3"/>
  <c r="AA454" i="3"/>
  <c r="AD454" i="3"/>
  <c r="X454" i="3"/>
  <c r="M116" i="2"/>
  <c r="O116" i="2" s="1"/>
  <c r="AA528" i="3"/>
  <c r="X528" i="3"/>
  <c r="AB528" i="3"/>
  <c r="Y528" i="3"/>
  <c r="AF528" i="3"/>
  <c r="AG528" i="3"/>
  <c r="AJ528" i="3"/>
  <c r="Y52" i="3"/>
  <c r="AE215" i="3"/>
  <c r="Z215" i="3"/>
  <c r="AC215" i="3"/>
  <c r="X215" i="3"/>
  <c r="AJ215" i="3"/>
  <c r="AB215" i="3"/>
  <c r="AH215" i="3"/>
  <c r="AG411" i="3"/>
  <c r="AA411" i="3"/>
  <c r="X411" i="3"/>
  <c r="AD411" i="3"/>
  <c r="Z411" i="3"/>
  <c r="AF413" i="3"/>
  <c r="AE413" i="3"/>
  <c r="X413" i="3"/>
  <c r="AB413" i="3"/>
  <c r="AH413" i="3"/>
  <c r="AG413" i="3"/>
  <c r="AA413" i="3"/>
  <c r="AD413" i="3"/>
  <c r="AC372" i="3"/>
  <c r="AB372" i="3"/>
  <c r="AD463" i="3"/>
  <c r="AC463" i="3"/>
  <c r="AF463" i="3"/>
  <c r="AH463" i="3"/>
  <c r="AJ463" i="3"/>
  <c r="AG463" i="3"/>
  <c r="AA463" i="3"/>
  <c r="AH53" i="3"/>
  <c r="AD53" i="3"/>
  <c r="AF53" i="3"/>
  <c r="AC53" i="3"/>
  <c r="Y53" i="3"/>
  <c r="AG53" i="3"/>
  <c r="X53" i="3"/>
  <c r="AE53" i="3"/>
  <c r="AC491" i="3"/>
  <c r="Y491" i="3"/>
  <c r="X491" i="3"/>
  <c r="AF491" i="3"/>
  <c r="AJ491" i="3"/>
  <c r="AG491" i="3"/>
  <c r="AD491" i="3"/>
  <c r="X194" i="3"/>
  <c r="N553" i="2"/>
  <c r="P553" i="2" s="1"/>
  <c r="O153" i="2"/>
  <c r="AC582" i="3"/>
  <c r="AB582" i="3"/>
  <c r="AA582" i="3"/>
  <c r="Z582" i="3"/>
  <c r="Y582" i="3"/>
  <c r="N377" i="2"/>
  <c r="O377" i="2"/>
  <c r="Y558" i="3"/>
  <c r="Z558" i="3"/>
  <c r="X586" i="3"/>
  <c r="AC586" i="3"/>
  <c r="Y586" i="3"/>
  <c r="AA586" i="3"/>
  <c r="M15" i="2"/>
  <c r="O467" i="2"/>
  <c r="AB462" i="3"/>
  <c r="Z462" i="3"/>
  <c r="Y462" i="3"/>
  <c r="AC462" i="3"/>
  <c r="X462" i="3"/>
  <c r="AK462" i="3" s="1"/>
  <c r="AA462" i="3"/>
  <c r="M504" i="2"/>
  <c r="N504" i="2" s="1"/>
  <c r="P504" i="2" s="1"/>
  <c r="O580" i="2"/>
  <c r="Z574" i="3"/>
  <c r="AA574" i="3"/>
  <c r="X574" i="3"/>
  <c r="AC574" i="3"/>
  <c r="AB574" i="3"/>
  <c r="N580" i="2"/>
  <c r="Y317" i="3"/>
  <c r="X317" i="3"/>
  <c r="AD317" i="3"/>
  <c r="Z317" i="3"/>
  <c r="AC317" i="3"/>
  <c r="M361" i="2"/>
  <c r="Z399" i="3"/>
  <c r="X399" i="3"/>
  <c r="AB606" i="3"/>
  <c r="X606" i="3"/>
  <c r="Y606" i="3"/>
  <c r="Z606" i="3"/>
  <c r="AA606" i="3"/>
  <c r="N531" i="2"/>
  <c r="P531" i="2" s="1"/>
  <c r="M135" i="2"/>
  <c r="O194" i="2"/>
  <c r="AC189" i="3"/>
  <c r="AA189" i="3"/>
  <c r="AF189" i="3"/>
  <c r="X189" i="3"/>
  <c r="Z189" i="3"/>
  <c r="AD189" i="3"/>
  <c r="AA204" i="3"/>
  <c r="AF204" i="3"/>
  <c r="AD204" i="3"/>
  <c r="Z204" i="3"/>
  <c r="O209" i="2"/>
  <c r="Y204" i="3"/>
  <c r="D123" i="7"/>
  <c r="B20" i="6" s="1"/>
  <c r="B168" i="7"/>
  <c r="A22" i="6" s="1"/>
  <c r="O468" i="2"/>
  <c r="N468" i="2"/>
  <c r="M115" i="2"/>
  <c r="O115" i="2" s="1"/>
  <c r="AD120" i="3"/>
  <c r="AF120" i="3"/>
  <c r="AC120" i="3"/>
  <c r="Z120" i="3"/>
  <c r="N431" i="2"/>
  <c r="O431" i="2"/>
  <c r="N309" i="2"/>
  <c r="O309" i="2"/>
  <c r="AA35" i="3"/>
  <c r="AC35" i="3"/>
  <c r="AB35" i="3"/>
  <c r="N69" i="2"/>
  <c r="P69" i="2"/>
  <c r="X64" i="3"/>
  <c r="Y64" i="3"/>
  <c r="AC64" i="3"/>
  <c r="AH64" i="3"/>
  <c r="AB96" i="3"/>
  <c r="Y96" i="3"/>
  <c r="AF96" i="3"/>
  <c r="AD96" i="3"/>
  <c r="Z96" i="3"/>
  <c r="O376" i="2"/>
  <c r="AB371" i="3"/>
  <c r="AH371" i="3"/>
  <c r="Z371" i="3"/>
  <c r="AA371" i="3"/>
  <c r="AF371" i="3"/>
  <c r="AD371" i="3"/>
  <c r="Y371" i="3"/>
  <c r="N376" i="2"/>
  <c r="P376" i="2" s="1"/>
  <c r="N464" i="2"/>
  <c r="P464" i="2" s="1"/>
  <c r="Y459" i="3"/>
  <c r="X459" i="3"/>
  <c r="AC459" i="3"/>
  <c r="O464" i="2"/>
  <c r="X144" i="3"/>
  <c r="AF144" i="3"/>
  <c r="AC144" i="3"/>
  <c r="Z144" i="3"/>
  <c r="AH144" i="3"/>
  <c r="Y144" i="3"/>
  <c r="AD302" i="3"/>
  <c r="N307" i="2"/>
  <c r="AH302" i="3"/>
  <c r="AA302" i="3"/>
  <c r="AB302" i="3"/>
  <c r="Y302" i="3"/>
  <c r="V80" i="3"/>
  <c r="W96" i="1"/>
  <c r="V91" i="3"/>
  <c r="M80" i="3"/>
  <c r="M96" i="1"/>
  <c r="M91" i="3" s="1"/>
  <c r="K70" i="3"/>
  <c r="K96" i="1"/>
  <c r="O70" i="3"/>
  <c r="O96" i="1"/>
  <c r="R515" i="1"/>
  <c r="R510" i="3" s="1"/>
  <c r="R484" i="3"/>
  <c r="P543" i="3"/>
  <c r="P573" i="1"/>
  <c r="P567" i="3" s="1"/>
  <c r="R554" i="3"/>
  <c r="R573" i="1"/>
  <c r="R567" i="3" s="1"/>
  <c r="V621" i="3"/>
  <c r="W628" i="1"/>
  <c r="O53" i="2"/>
  <c r="N193" i="2"/>
  <c r="Z188" i="3"/>
  <c r="AD188" i="3"/>
  <c r="AB188" i="3"/>
  <c r="AA361" i="3"/>
  <c r="N366" i="2"/>
  <c r="P366" i="2" s="1"/>
  <c r="AF361" i="3"/>
  <c r="AC361" i="3"/>
  <c r="X361" i="3"/>
  <c r="Z361" i="3"/>
  <c r="Y589" i="3"/>
  <c r="X589" i="3"/>
  <c r="AH37" i="3"/>
  <c r="Y37" i="3"/>
  <c r="AB37" i="3"/>
  <c r="AA37" i="3"/>
  <c r="X37" i="3"/>
  <c r="O42" i="2"/>
  <c r="M68" i="2"/>
  <c r="N68" i="2" s="1"/>
  <c r="P68" i="2" s="1"/>
  <c r="N170" i="2"/>
  <c r="P170" i="2" s="1"/>
  <c r="AH165" i="3"/>
  <c r="X165" i="3"/>
  <c r="AC165" i="3"/>
  <c r="AA165" i="3"/>
  <c r="M205" i="2"/>
  <c r="G549" i="2"/>
  <c r="M541" i="2"/>
  <c r="AH178" i="3"/>
  <c r="AB178" i="3"/>
  <c r="AD178" i="3"/>
  <c r="Y178" i="3"/>
  <c r="X178" i="3"/>
  <c r="AA178" i="3"/>
  <c r="X469" i="3"/>
  <c r="Y469" i="3"/>
  <c r="Z469" i="3"/>
  <c r="M392" i="2"/>
  <c r="O392" i="2" s="1"/>
  <c r="G397" i="2"/>
  <c r="N392" i="2"/>
  <c r="P392" i="2" s="1"/>
  <c r="O117" i="2"/>
  <c r="N117" i="2"/>
  <c r="P117" i="2" s="1"/>
  <c r="AC112" i="3"/>
  <c r="AA112" i="3"/>
  <c r="AB112" i="3"/>
  <c r="N80" i="2"/>
  <c r="O80" i="2"/>
  <c r="O340" i="2"/>
  <c r="AA230" i="3"/>
  <c r="X230" i="3"/>
  <c r="P413" i="2"/>
  <c r="N413" i="2"/>
  <c r="Z213" i="3"/>
  <c r="AA213" i="3"/>
  <c r="Y213" i="3"/>
  <c r="AD213" i="3"/>
  <c r="M102" i="2"/>
  <c r="L442" i="3"/>
  <c r="Q283" i="3"/>
  <c r="Q299" i="1"/>
  <c r="O293" i="3"/>
  <c r="O299" i="1"/>
  <c r="O294" i="3" s="1"/>
  <c r="K352" i="3"/>
  <c r="K434" i="1"/>
  <c r="O352" i="3"/>
  <c r="O477" i="2"/>
  <c r="N477" i="2"/>
  <c r="P477" i="2"/>
  <c r="M477" i="2"/>
  <c r="G457" i="3"/>
  <c r="G462" i="2"/>
  <c r="M462" i="2" s="1"/>
  <c r="M614" i="2"/>
  <c r="O614" i="2" s="1"/>
  <c r="N608" i="2"/>
  <c r="P608" i="2"/>
  <c r="M608" i="2"/>
  <c r="AD602" i="3" s="1"/>
  <c r="AC12" i="3"/>
  <c r="X12" i="3"/>
  <c r="N18" i="2"/>
  <c r="P18" i="2" s="1"/>
  <c r="Y12" i="3"/>
  <c r="AB12" i="3"/>
  <c r="AJ12" i="3"/>
  <c r="AF12" i="3"/>
  <c r="Y48" i="3"/>
  <c r="AH48" i="3"/>
  <c r="X48" i="3"/>
  <c r="AB48" i="3"/>
  <c r="Z48" i="3"/>
  <c r="N67" i="2"/>
  <c r="P67" i="2" s="1"/>
  <c r="AH62" i="3"/>
  <c r="AB62" i="3"/>
  <c r="AF62" i="3"/>
  <c r="O67" i="2"/>
  <c r="AA62" i="3"/>
  <c r="Z62" i="3"/>
  <c r="AF133" i="3"/>
  <c r="Y133" i="3"/>
  <c r="AC133" i="3"/>
  <c r="Z133" i="3"/>
  <c r="AA133" i="3"/>
  <c r="O138" i="2"/>
  <c r="N335" i="2"/>
  <c r="P335" i="2" s="1"/>
  <c r="AD330" i="3"/>
  <c r="AH330" i="3"/>
  <c r="AH365" i="3"/>
  <c r="AB365" i="3"/>
  <c r="N370" i="2"/>
  <c r="P370" i="2" s="1"/>
  <c r="AC365" i="3"/>
  <c r="Z365" i="3"/>
  <c r="AF365" i="3"/>
  <c r="AB343" i="3"/>
  <c r="AC343" i="3"/>
  <c r="Y88" i="3"/>
  <c r="AD88" i="3"/>
  <c r="AK88" i="3" s="1"/>
  <c r="AF88" i="3"/>
  <c r="P263" i="2"/>
  <c r="O263" i="2"/>
  <c r="N101" i="2"/>
  <c r="M403" i="2"/>
  <c r="X398" i="3" s="1"/>
  <c r="N403" i="2"/>
  <c r="P403" i="2"/>
  <c r="O83" i="2"/>
  <c r="N83" i="2"/>
  <c r="M83" i="2"/>
  <c r="AI78" i="3" s="1"/>
  <c r="P545" i="2"/>
  <c r="O545" i="2"/>
  <c r="T17" i="3"/>
  <c r="T24" i="1"/>
  <c r="T18" i="3" s="1"/>
  <c r="K293" i="3"/>
  <c r="M352" i="3"/>
  <c r="U392" i="3"/>
  <c r="P414" i="2"/>
  <c r="M414" i="2"/>
  <c r="R404" i="3"/>
  <c r="K554" i="3"/>
  <c r="K573" i="1"/>
  <c r="K567" i="3"/>
  <c r="Y25" i="3"/>
  <c r="AH25" i="3"/>
  <c r="P336" i="2"/>
  <c r="N336" i="2"/>
  <c r="M336" i="2"/>
  <c r="M334" i="2"/>
  <c r="AD329" i="3" s="1"/>
  <c r="P341" i="2"/>
  <c r="P209" i="3"/>
  <c r="P299" i="1"/>
  <c r="T273" i="3"/>
  <c r="M494" i="3"/>
  <c r="M515" i="1"/>
  <c r="M510" i="3" s="1"/>
  <c r="G295" i="2"/>
  <c r="G290" i="3"/>
  <c r="K601" i="1"/>
  <c r="K594" i="3"/>
  <c r="J434" i="2"/>
  <c r="G10" i="3"/>
  <c r="G16" i="2"/>
  <c r="G38" i="3"/>
  <c r="G43" i="2"/>
  <c r="G50" i="3"/>
  <c r="G55" i="3" s="1"/>
  <c r="H60" i="1"/>
  <c r="G55" i="2"/>
  <c r="G373" i="3"/>
  <c r="G378" i="2"/>
  <c r="O378" i="2" s="1"/>
  <c r="M219" i="2"/>
  <c r="AH214" i="3" s="1"/>
  <c r="O219" i="2"/>
  <c r="O546" i="2"/>
  <c r="N546" i="2"/>
  <c r="M546" i="2"/>
  <c r="M17" i="3"/>
  <c r="M24" i="1"/>
  <c r="M18" i="3" s="1"/>
  <c r="P70" i="3"/>
  <c r="P96" i="1"/>
  <c r="P91" i="3" s="1"/>
  <c r="S115" i="3"/>
  <c r="S131" i="1"/>
  <c r="S126" i="3"/>
  <c r="M154" i="3"/>
  <c r="N509" i="3"/>
  <c r="N515" i="1"/>
  <c r="N510" i="3" s="1"/>
  <c r="K484" i="3"/>
  <c r="K515" i="1"/>
  <c r="K510" i="3" s="1"/>
  <c r="G412" i="3"/>
  <c r="G417" i="2"/>
  <c r="G421" i="2" s="1"/>
  <c r="W573" i="1"/>
  <c r="V567" i="3" s="1"/>
  <c r="N182" i="2"/>
  <c r="M182" i="2"/>
  <c r="AE177" i="3" s="1"/>
  <c r="N475" i="2"/>
  <c r="O475" i="2"/>
  <c r="P475" i="2"/>
  <c r="M475" i="2"/>
  <c r="AC470" i="3" s="1"/>
  <c r="G217" i="7"/>
  <c r="G301" i="7" s="1"/>
  <c r="G29" i="6" s="1"/>
  <c r="G27" i="6"/>
  <c r="P24" i="1"/>
  <c r="P18" i="3" s="1"/>
  <c r="O621" i="3"/>
  <c r="O628" i="1"/>
  <c r="O622" i="3" s="1"/>
  <c r="G400" i="3"/>
  <c r="G252" i="3"/>
  <c r="G257" i="2"/>
  <c r="N257" i="2" s="1"/>
  <c r="M389" i="2"/>
  <c r="G137" i="3"/>
  <c r="G142" i="2"/>
  <c r="P142" i="2" s="1"/>
  <c r="L26" i="6"/>
  <c r="L202" i="7"/>
  <c r="L301" i="7" s="1"/>
  <c r="G190" i="3"/>
  <c r="G195" i="2"/>
  <c r="G319" i="3"/>
  <c r="G324" i="2"/>
  <c r="P324" i="2" s="1"/>
  <c r="G422" i="3"/>
  <c r="G427" i="2"/>
  <c r="M427" i="2" s="1"/>
  <c r="G440" i="2"/>
  <c r="O440" i="2" s="1"/>
  <c r="G435" i="3"/>
  <c r="G442" i="3" s="1"/>
  <c r="G448" i="3"/>
  <c r="H479" i="1"/>
  <c r="L174" i="2"/>
  <c r="O324" i="2"/>
  <c r="AH329" i="3"/>
  <c r="Z356" i="3"/>
  <c r="X356" i="3"/>
  <c r="Y356" i="3"/>
  <c r="AA356" i="3"/>
  <c r="AB356" i="3"/>
  <c r="AD356" i="3"/>
  <c r="AG356" i="3"/>
  <c r="AE356" i="3"/>
  <c r="AJ356" i="3"/>
  <c r="AC356" i="3"/>
  <c r="AH356" i="3"/>
  <c r="AF356" i="3"/>
  <c r="AI356" i="3"/>
  <c r="L567" i="3"/>
  <c r="AH74" i="3"/>
  <c r="AC74" i="3"/>
  <c r="AD74" i="3"/>
  <c r="X74" i="3"/>
  <c r="Y74" i="3"/>
  <c r="AB74" i="3"/>
  <c r="AF74" i="3"/>
  <c r="AA74" i="3"/>
  <c r="Z74" i="3"/>
  <c r="AG74" i="3"/>
  <c r="AJ74" i="3"/>
  <c r="AI74" i="3"/>
  <c r="AE74" i="3"/>
  <c r="AD200" i="3"/>
  <c r="X200" i="3"/>
  <c r="N205" i="2"/>
  <c r="Z200" i="3"/>
  <c r="AH200" i="3"/>
  <c r="AI200" i="3"/>
  <c r="AJ200" i="3"/>
  <c r="N361" i="2"/>
  <c r="P361" i="2" s="1"/>
  <c r="P92" i="2"/>
  <c r="N92" i="2"/>
  <c r="M92" i="2"/>
  <c r="AD87" i="3" s="1"/>
  <c r="O92" i="2"/>
  <c r="P606" i="2"/>
  <c r="AC613" i="3"/>
  <c r="AA613" i="3"/>
  <c r="M276" i="2"/>
  <c r="AD271" i="3" s="1"/>
  <c r="O180" i="2"/>
  <c r="N180" i="2"/>
  <c r="M180" i="2"/>
  <c r="AC175" i="3" s="1"/>
  <c r="P180" i="2"/>
  <c r="N427" i="2"/>
  <c r="P427" i="2"/>
  <c r="O427" i="2"/>
  <c r="O257" i="2"/>
  <c r="Y470" i="3"/>
  <c r="X470" i="3"/>
  <c r="Z470" i="3"/>
  <c r="AA470" i="3"/>
  <c r="AI470" i="3"/>
  <c r="AE470" i="3"/>
  <c r="AH177" i="3"/>
  <c r="Z409" i="3"/>
  <c r="Y78" i="3"/>
  <c r="Y602" i="3"/>
  <c r="AG602" i="3"/>
  <c r="X602" i="3"/>
  <c r="AF602" i="3"/>
  <c r="AE602" i="3"/>
  <c r="Z63" i="3"/>
  <c r="AC63" i="3"/>
  <c r="Y63" i="3"/>
  <c r="AD63" i="3"/>
  <c r="O68" i="2"/>
  <c r="AH63" i="3"/>
  <c r="AB63" i="3"/>
  <c r="AF63" i="3"/>
  <c r="AE63" i="3"/>
  <c r="AJ63" i="3"/>
  <c r="AI63" i="3"/>
  <c r="P307" i="2"/>
  <c r="AF130" i="3"/>
  <c r="AC130" i="3"/>
  <c r="AE130" i="3"/>
  <c r="AJ130" i="3"/>
  <c r="AF111" i="3"/>
  <c r="Y111" i="3"/>
  <c r="AC111" i="3"/>
  <c r="AJ111" i="3"/>
  <c r="AA111" i="3"/>
  <c r="AG111" i="3"/>
  <c r="AD111" i="3"/>
  <c r="AE111" i="3"/>
  <c r="X111" i="3"/>
  <c r="AI111" i="3"/>
  <c r="Z111" i="3"/>
  <c r="AH111" i="3"/>
  <c r="AB111" i="3"/>
  <c r="P430" i="2"/>
  <c r="O430" i="2"/>
  <c r="N430" i="2"/>
  <c r="M430" i="2"/>
  <c r="AF107" i="3"/>
  <c r="AC107" i="3"/>
  <c r="AH107" i="3"/>
  <c r="AA107" i="3"/>
  <c r="AI107" i="3"/>
  <c r="X107" i="3"/>
  <c r="AJ107" i="3"/>
  <c r="AD107" i="3"/>
  <c r="L126" i="3"/>
  <c r="L160" i="1"/>
  <c r="L155" i="3" s="1"/>
  <c r="P521" i="2"/>
  <c r="O187" i="2"/>
  <c r="N187" i="2"/>
  <c r="P187" i="2"/>
  <c r="M187" i="2"/>
  <c r="O172" i="2"/>
  <c r="M172" i="2"/>
  <c r="P294" i="3"/>
  <c r="P448" i="1"/>
  <c r="P443" i="3" s="1"/>
  <c r="P101" i="2"/>
  <c r="Y499" i="3"/>
  <c r="X499" i="3"/>
  <c r="AB499" i="3"/>
  <c r="Z499" i="3"/>
  <c r="AA499" i="3"/>
  <c r="AD499" i="3"/>
  <c r="AJ499" i="3"/>
  <c r="AH499" i="3"/>
  <c r="AE499" i="3"/>
  <c r="AI499" i="3"/>
  <c r="AC499" i="3"/>
  <c r="AF499" i="3"/>
  <c r="AG499" i="3"/>
  <c r="AH192" i="3"/>
  <c r="Z192" i="3"/>
  <c r="AC192" i="3"/>
  <c r="AB192" i="3"/>
  <c r="X192" i="3"/>
  <c r="AE192" i="3"/>
  <c r="AJ192" i="3"/>
  <c r="AA192" i="3"/>
  <c r="Y192" i="3"/>
  <c r="AF192" i="3"/>
  <c r="AG192" i="3"/>
  <c r="AI192" i="3"/>
  <c r="AD192" i="3"/>
  <c r="N126" i="3"/>
  <c r="AD228" i="3"/>
  <c r="Y228" i="3"/>
  <c r="AA228" i="3"/>
  <c r="AH228" i="3"/>
  <c r="AB228" i="3"/>
  <c r="AF228" i="3"/>
  <c r="AC228" i="3"/>
  <c r="AG228" i="3"/>
  <c r="X228" i="3"/>
  <c r="AE228" i="3"/>
  <c r="AJ228" i="3"/>
  <c r="Z228" i="3"/>
  <c r="AI228" i="3"/>
  <c r="AH202" i="3"/>
  <c r="X384" i="3"/>
  <c r="AJ384" i="3"/>
  <c r="O417" i="2"/>
  <c r="M417" i="2"/>
  <c r="P417" i="2"/>
  <c r="AK25" i="3"/>
  <c r="AB608" i="3"/>
  <c r="Y608" i="3"/>
  <c r="X608" i="3"/>
  <c r="N614" i="2"/>
  <c r="P614" i="2" s="1"/>
  <c r="AF608" i="3"/>
  <c r="AA608" i="3"/>
  <c r="AI608" i="3"/>
  <c r="AJ608" i="3"/>
  <c r="AE608" i="3"/>
  <c r="X472" i="3"/>
  <c r="AG472" i="3"/>
  <c r="AD472" i="3"/>
  <c r="AE472" i="3"/>
  <c r="AI472" i="3"/>
  <c r="AB472" i="3"/>
  <c r="M41" i="2"/>
  <c r="AB36" i="3" s="1"/>
  <c r="O79" i="2"/>
  <c r="N619" i="2"/>
  <c r="P619" i="2" s="1"/>
  <c r="AB438" i="3"/>
  <c r="AD438" i="3"/>
  <c r="AJ438" i="3"/>
  <c r="AG438" i="3"/>
  <c r="N82" i="2"/>
  <c r="P82" i="2"/>
  <c r="O82" i="2"/>
  <c r="M82" i="2"/>
  <c r="AA77" i="3" s="1"/>
  <c r="AC540" i="3"/>
  <c r="X540" i="3"/>
  <c r="Z540" i="3"/>
  <c r="AB540" i="3"/>
  <c r="Y540" i="3"/>
  <c r="AE540" i="3"/>
  <c r="AI540" i="3"/>
  <c r="AF540" i="3"/>
  <c r="AD540" i="3"/>
  <c r="AJ540" i="3"/>
  <c r="AD214" i="3"/>
  <c r="AA214" i="3"/>
  <c r="AJ214" i="3"/>
  <c r="X214" i="3"/>
  <c r="AG214" i="3"/>
  <c r="AE398" i="3"/>
  <c r="K429" i="3"/>
  <c r="AB387" i="3"/>
  <c r="Z387" i="3"/>
  <c r="AH387" i="3"/>
  <c r="AC387" i="3"/>
  <c r="Y387" i="3"/>
  <c r="AF387" i="3"/>
  <c r="AD387" i="3"/>
  <c r="X387" i="3"/>
  <c r="AA387" i="3"/>
  <c r="AJ387" i="3"/>
  <c r="AE387" i="3"/>
  <c r="AG387" i="3"/>
  <c r="AI387" i="3"/>
  <c r="Y535" i="3"/>
  <c r="Z535" i="3"/>
  <c r="X535" i="3"/>
  <c r="N541" i="2"/>
  <c r="P541" i="2" s="1"/>
  <c r="AJ535" i="3"/>
  <c r="AC535" i="3"/>
  <c r="AD535" i="3"/>
  <c r="AB535" i="3"/>
  <c r="AI535" i="3"/>
  <c r="AF535" i="3"/>
  <c r="AA535" i="3"/>
  <c r="AG535" i="3"/>
  <c r="AH535" i="3"/>
  <c r="AE535" i="3"/>
  <c r="O541" i="2"/>
  <c r="V622" i="3"/>
  <c r="O91" i="3"/>
  <c r="Y110" i="3"/>
  <c r="Z110" i="3"/>
  <c r="AB110" i="3"/>
  <c r="AF110" i="3"/>
  <c r="N115" i="2"/>
  <c r="P115" i="2"/>
  <c r="AJ110" i="3"/>
  <c r="AD110" i="3"/>
  <c r="X110" i="3"/>
  <c r="AA110" i="3"/>
  <c r="AE110" i="3"/>
  <c r="AI110" i="3"/>
  <c r="AC110" i="3"/>
  <c r="AH110" i="3"/>
  <c r="AG110" i="3"/>
  <c r="O361" i="2"/>
  <c r="P580" i="2"/>
  <c r="O504" i="2"/>
  <c r="Z65" i="3"/>
  <c r="AH65" i="3"/>
  <c r="X65" i="3"/>
  <c r="AB65" i="3"/>
  <c r="AD65" i="3"/>
  <c r="AJ65" i="3"/>
  <c r="N70" i="2"/>
  <c r="AG65" i="3"/>
  <c r="AE160" i="3"/>
  <c r="Y160" i="3"/>
  <c r="Z160" i="3"/>
  <c r="AA160" i="3"/>
  <c r="X160" i="3"/>
  <c r="AC160" i="3"/>
  <c r="AJ160" i="3"/>
  <c r="AD160" i="3"/>
  <c r="AG160" i="3"/>
  <c r="AB160" i="3"/>
  <c r="AF160" i="3"/>
  <c r="AH160" i="3"/>
  <c r="AI160" i="3"/>
  <c r="N165" i="2"/>
  <c r="P165" i="2" s="1"/>
  <c r="N407" i="2"/>
  <c r="M407" i="2"/>
  <c r="AF402" i="3" s="1"/>
  <c r="T622" i="3"/>
  <c r="N79" i="2"/>
  <c r="P79" i="2" s="1"/>
  <c r="O233" i="2"/>
  <c r="N85" i="2"/>
  <c r="AF412" i="3"/>
  <c r="AB412" i="3"/>
  <c r="AE412" i="3"/>
  <c r="AJ412" i="3"/>
  <c r="AG412" i="3"/>
  <c r="AC412" i="3"/>
  <c r="AH412" i="3"/>
  <c r="X412" i="3"/>
  <c r="AI412" i="3"/>
  <c r="AA412" i="3"/>
  <c r="Z412" i="3"/>
  <c r="Z167" i="3"/>
  <c r="AE167" i="3"/>
  <c r="AJ167" i="3"/>
  <c r="Y167" i="3"/>
  <c r="AG167" i="3"/>
  <c r="AH167" i="3"/>
  <c r="AF167" i="3"/>
  <c r="AH182" i="3"/>
  <c r="Z182" i="3"/>
  <c r="AB182" i="3"/>
  <c r="AA182" i="3"/>
  <c r="Y182" i="3"/>
  <c r="AC182" i="3"/>
  <c r="AF182" i="3"/>
  <c r="X182" i="3"/>
  <c r="AD182" i="3"/>
  <c r="AE182" i="3"/>
  <c r="AI182" i="3"/>
  <c r="AG182" i="3"/>
  <c r="AJ182" i="3"/>
  <c r="AC425" i="3"/>
  <c r="AA425" i="3"/>
  <c r="Y425" i="3"/>
  <c r="Z425" i="3"/>
  <c r="AD425" i="3"/>
  <c r="AF425" i="3"/>
  <c r="AJ425" i="3"/>
  <c r="AB425" i="3"/>
  <c r="AH425" i="3"/>
  <c r="AG425" i="3"/>
  <c r="AI425" i="3"/>
  <c r="X425" i="3"/>
  <c r="AE425" i="3"/>
  <c r="AF422" i="3"/>
  <c r="AE422" i="3"/>
  <c r="AC422" i="3"/>
  <c r="AH422" i="3"/>
  <c r="Z422" i="3"/>
  <c r="AA422" i="3"/>
  <c r="AJ422" i="3"/>
  <c r="X422" i="3"/>
  <c r="AI422" i="3"/>
  <c r="AB422" i="3"/>
  <c r="Y422" i="3"/>
  <c r="AG422" i="3"/>
  <c r="AD422" i="3"/>
  <c r="AA87" i="3"/>
  <c r="Y87" i="3"/>
  <c r="AH87" i="3"/>
  <c r="Z87" i="3"/>
  <c r="P205" i="2"/>
  <c r="AB201" i="3" l="1"/>
  <c r="AD201" i="3"/>
  <c r="AF201" i="3"/>
  <c r="AI201" i="3"/>
  <c r="AJ201" i="3"/>
  <c r="AG201" i="3"/>
  <c r="M55" i="2"/>
  <c r="P55" i="2"/>
  <c r="AH580" i="3"/>
  <c r="AF580" i="3"/>
  <c r="AI122" i="3"/>
  <c r="AK436" i="3"/>
  <c r="X547" i="3"/>
  <c r="Z547" i="3"/>
  <c r="AI547" i="3"/>
  <c r="AF547" i="3"/>
  <c r="AJ547" i="3"/>
  <c r="AA547" i="3"/>
  <c r="O553" i="2"/>
  <c r="AH547" i="3"/>
  <c r="AE547" i="3"/>
  <c r="Y547" i="3"/>
  <c r="AK547" i="3" s="1"/>
  <c r="AD547" i="3"/>
  <c r="AG547" i="3"/>
  <c r="AB547" i="3"/>
  <c r="AC547" i="3"/>
  <c r="AD36" i="3"/>
  <c r="X36" i="3"/>
  <c r="AJ36" i="3"/>
  <c r="AG77" i="3"/>
  <c r="X52" i="3"/>
  <c r="AJ52" i="3"/>
  <c r="AA52" i="3"/>
  <c r="AG52" i="3"/>
  <c r="AB52" i="3"/>
  <c r="AI52" i="3"/>
  <c r="AH52" i="3"/>
  <c r="AB345" i="3"/>
  <c r="AH345" i="3"/>
  <c r="AE345" i="3"/>
  <c r="Y345" i="3"/>
  <c r="AJ345" i="3"/>
  <c r="AD345" i="3"/>
  <c r="AJ409" i="3"/>
  <c r="X409" i="3"/>
  <c r="AI409" i="3"/>
  <c r="AK62" i="3"/>
  <c r="AA472" i="3"/>
  <c r="AF472" i="3"/>
  <c r="Z472" i="3"/>
  <c r="Y472" i="3"/>
  <c r="AH472" i="3"/>
  <c r="AC472" i="3"/>
  <c r="AJ472" i="3"/>
  <c r="AK472" i="3" s="1"/>
  <c r="AB616" i="3"/>
  <c r="AH616" i="3"/>
  <c r="AD616" i="3"/>
  <c r="AF616" i="3"/>
  <c r="AF122" i="3"/>
  <c r="AG122" i="3"/>
  <c r="AK356" i="3"/>
  <c r="P407" i="2"/>
  <c r="O407" i="2"/>
  <c r="X618" i="3"/>
  <c r="AH618" i="3"/>
  <c r="AE618" i="3"/>
  <c r="AA618" i="3"/>
  <c r="AJ618" i="3"/>
  <c r="AD618" i="3"/>
  <c r="Y618" i="3"/>
  <c r="Z408" i="3"/>
  <c r="AH408" i="3"/>
  <c r="AE36" i="3"/>
  <c r="N55" i="2"/>
  <c r="G60" i="2"/>
  <c r="Z372" i="3"/>
  <c r="AD372" i="3"/>
  <c r="AI372" i="3"/>
  <c r="Y372" i="3"/>
  <c r="X372" i="3"/>
  <c r="AH372" i="3"/>
  <c r="AA63" i="3"/>
  <c r="AB602" i="3"/>
  <c r="AG470" i="3"/>
  <c r="AB470" i="3"/>
  <c r="AE329" i="3"/>
  <c r="AK330" i="3"/>
  <c r="AI481" i="3"/>
  <c r="Z113" i="3"/>
  <c r="AC336" i="3"/>
  <c r="AJ413" i="3"/>
  <c r="AK413" i="3" s="1"/>
  <c r="AG61" i="3"/>
  <c r="AF421" i="3"/>
  <c r="AD421" i="3"/>
  <c r="Y421" i="3"/>
  <c r="AB421" i="3"/>
  <c r="AH421" i="3"/>
  <c r="X421" i="3"/>
  <c r="AG421" i="3"/>
  <c r="AC421" i="3"/>
  <c r="AA421" i="3"/>
  <c r="N615" i="2"/>
  <c r="O615" i="2"/>
  <c r="M615" i="2"/>
  <c r="P615" i="2"/>
  <c r="N341" i="2"/>
  <c r="R209" i="3"/>
  <c r="R299" i="1"/>
  <c r="R294" i="3" s="1"/>
  <c r="AE375" i="3"/>
  <c r="AJ375" i="3"/>
  <c r="Z375" i="3"/>
  <c r="Y375" i="3"/>
  <c r="Z121" i="3"/>
  <c r="AE121" i="3"/>
  <c r="AJ121" i="3"/>
  <c r="AC66" i="3"/>
  <c r="AB66" i="3"/>
  <c r="X66" i="3"/>
  <c r="AF66" i="3"/>
  <c r="AE66" i="3"/>
  <c r="O456" i="2"/>
  <c r="Y451" i="3"/>
  <c r="X451" i="3"/>
  <c r="AK451" i="3" s="1"/>
  <c r="AA451" i="3"/>
  <c r="AC451" i="3"/>
  <c r="Z451" i="3"/>
  <c r="AB451" i="3"/>
  <c r="AE451" i="3"/>
  <c r="AF451" i="3"/>
  <c r="AC177" i="3"/>
  <c r="AJ470" i="3"/>
  <c r="M257" i="2"/>
  <c r="AK614" i="3"/>
  <c r="AJ99" i="3"/>
  <c r="AJ113" i="3"/>
  <c r="AG451" i="3"/>
  <c r="AK414" i="3"/>
  <c r="AG181" i="3"/>
  <c r="AF181" i="3"/>
  <c r="AE181" i="3"/>
  <c r="Y181" i="3"/>
  <c r="AA181" i="3"/>
  <c r="AE220" i="3"/>
  <c r="AC220" i="3"/>
  <c r="AH220" i="3"/>
  <c r="AH454" i="3"/>
  <c r="AJ454" i="3"/>
  <c r="AE463" i="3"/>
  <c r="Z463" i="3"/>
  <c r="X463" i="3"/>
  <c r="O365" i="2"/>
  <c r="Y360" i="3"/>
  <c r="AB360" i="3"/>
  <c r="M460" i="2"/>
  <c r="N460" i="2"/>
  <c r="P460" i="2" s="1"/>
  <c r="O460" i="2"/>
  <c r="N362" i="2"/>
  <c r="O362" i="2"/>
  <c r="M362" i="2"/>
  <c r="Y113" i="3"/>
  <c r="AG121" i="3"/>
  <c r="AG219" i="3"/>
  <c r="AB219" i="3"/>
  <c r="AA219" i="3"/>
  <c r="M569" i="2"/>
  <c r="O457" i="2"/>
  <c r="AD452" i="3"/>
  <c r="Z61" i="3"/>
  <c r="AB61" i="3"/>
  <c r="AC61" i="3"/>
  <c r="X61" i="3"/>
  <c r="O223" i="2"/>
  <c r="AC218" i="3"/>
  <c r="AB218" i="3"/>
  <c r="M453" i="2"/>
  <c r="N453" i="2"/>
  <c r="P453" i="2" s="1"/>
  <c r="P85" i="2"/>
  <c r="G447" i="2"/>
  <c r="AG63" i="3"/>
  <c r="X63" i="3"/>
  <c r="AA602" i="3"/>
  <c r="AF470" i="3"/>
  <c r="AH470" i="3"/>
  <c r="AK133" i="3"/>
  <c r="AA375" i="3"/>
  <c r="AE99" i="3"/>
  <c r="AE481" i="3"/>
  <c r="AI375" i="3"/>
  <c r="AK303" i="3"/>
  <c r="AK259" i="3"/>
  <c r="AK11" i="3"/>
  <c r="Z219" i="3"/>
  <c r="AE61" i="3"/>
  <c r="AD451" i="3"/>
  <c r="AE218" i="3"/>
  <c r="AH452" i="3"/>
  <c r="O341" i="2"/>
  <c r="AA61" i="3"/>
  <c r="M469" i="2"/>
  <c r="N469" i="2"/>
  <c r="P469" i="2" s="1"/>
  <c r="O469" i="2"/>
  <c r="AD470" i="3"/>
  <c r="AH375" i="3"/>
  <c r="AK600" i="3"/>
  <c r="G169" i="3"/>
  <c r="AI66" i="3"/>
  <c r="X375" i="3"/>
  <c r="Y66" i="3"/>
  <c r="AA66" i="3"/>
  <c r="AA84" i="3"/>
  <c r="AB84" i="3"/>
  <c r="AH84" i="3"/>
  <c r="O89" i="2"/>
  <c r="AG84" i="3"/>
  <c r="AC84" i="3"/>
  <c r="AC583" i="3"/>
  <c r="N589" i="2"/>
  <c r="P589" i="2" s="1"/>
  <c r="Z583" i="3"/>
  <c r="AH583" i="3"/>
  <c r="AD583" i="3"/>
  <c r="M310" i="2"/>
  <c r="P310" i="2"/>
  <c r="N310" i="2"/>
  <c r="AK499" i="3"/>
  <c r="AK12" i="3"/>
  <c r="AK213" i="3"/>
  <c r="AK459" i="3"/>
  <c r="AK386" i="3"/>
  <c r="AK519" i="3"/>
  <c r="AA113" i="3"/>
  <c r="AF113" i="3"/>
  <c r="AD113" i="3"/>
  <c r="AG66" i="3"/>
  <c r="AK33" i="3"/>
  <c r="AE439" i="3"/>
  <c r="AC439" i="3"/>
  <c r="AK439" i="3" s="1"/>
  <c r="AF439" i="3"/>
  <c r="AG439" i="3"/>
  <c r="AE35" i="3"/>
  <c r="AJ35" i="3"/>
  <c r="AH35" i="3"/>
  <c r="AG35" i="3"/>
  <c r="X522" i="3"/>
  <c r="AA522" i="3"/>
  <c r="AK522" i="3" s="1"/>
  <c r="AE522" i="3"/>
  <c r="N527" i="2"/>
  <c r="P527" i="2" s="1"/>
  <c r="AC522" i="3"/>
  <c r="Z522" i="3"/>
  <c r="AF522" i="3"/>
  <c r="N585" i="2"/>
  <c r="P585" i="2" s="1"/>
  <c r="AC579" i="3"/>
  <c r="Y579" i="3"/>
  <c r="AK579" i="3" s="1"/>
  <c r="AA579" i="3"/>
  <c r="AD579" i="3"/>
  <c r="X579" i="3"/>
  <c r="AB579" i="3"/>
  <c r="Z579" i="3"/>
  <c r="O585" i="2"/>
  <c r="AC607" i="3"/>
  <c r="AH607" i="3"/>
  <c r="AG607" i="3"/>
  <c r="X467" i="3"/>
  <c r="Z467" i="3"/>
  <c r="AB467" i="3"/>
  <c r="AF467" i="3"/>
  <c r="AA467" i="3"/>
  <c r="AC467" i="3"/>
  <c r="Y467" i="3"/>
  <c r="AK467" i="3" s="1"/>
  <c r="AH467" i="3"/>
  <c r="AJ467" i="3"/>
  <c r="K17" i="3"/>
  <c r="K24" i="1"/>
  <c r="K18" i="3" s="1"/>
  <c r="G233" i="3"/>
  <c r="G238" i="2"/>
  <c r="G15" i="3"/>
  <c r="G21" i="2"/>
  <c r="AH586" i="3"/>
  <c r="O169" i="2"/>
  <c r="AD164" i="3"/>
  <c r="X26" i="3"/>
  <c r="X461" i="3"/>
  <c r="X374" i="3"/>
  <c r="O494" i="2"/>
  <c r="AB489" i="3"/>
  <c r="AA489" i="3"/>
  <c r="N494" i="2"/>
  <c r="P494" i="2" s="1"/>
  <c r="AC489" i="3"/>
  <c r="N260" i="2"/>
  <c r="M260" i="2"/>
  <c r="P260" i="2"/>
  <c r="M73" i="2"/>
  <c r="N73" i="2"/>
  <c r="AF13" i="3"/>
  <c r="AD13" i="3"/>
  <c r="O591" i="2"/>
  <c r="P591" i="2"/>
  <c r="N156" i="2"/>
  <c r="P156" i="2"/>
  <c r="O622" i="2"/>
  <c r="N622" i="2"/>
  <c r="M503" i="2"/>
  <c r="O503" i="2" s="1"/>
  <c r="N503" i="2"/>
  <c r="P503" i="2" s="1"/>
  <c r="Q601" i="1"/>
  <c r="Q595" i="3" s="1"/>
  <c r="Q594" i="3"/>
  <c r="M248" i="2"/>
  <c r="AK573" i="3"/>
  <c r="AB586" i="3"/>
  <c r="AA414" i="3"/>
  <c r="AA461" i="3"/>
  <c r="AK461" i="3" s="1"/>
  <c r="Y374" i="3"/>
  <c r="AC37" i="3"/>
  <c r="AD37" i="3"/>
  <c r="M438" i="2"/>
  <c r="N438" i="2" s="1"/>
  <c r="P438" i="2" s="1"/>
  <c r="O610" i="2"/>
  <c r="N610" i="2"/>
  <c r="P610" i="2" s="1"/>
  <c r="AB604" i="3"/>
  <c r="AK604" i="3" s="1"/>
  <c r="X604" i="3"/>
  <c r="AC604" i="3"/>
  <c r="O118" i="2"/>
  <c r="R24" i="1"/>
  <c r="R18" i="3" s="1"/>
  <c r="O57" i="2"/>
  <c r="P57" i="2"/>
  <c r="W601" i="1"/>
  <c r="V595" i="3" s="1"/>
  <c r="V594" i="3"/>
  <c r="P621" i="3"/>
  <c r="P628" i="1"/>
  <c r="P622" i="3" s="1"/>
  <c r="AE288" i="3"/>
  <c r="AK136" i="3"/>
  <c r="AK226" i="3"/>
  <c r="AK327" i="3"/>
  <c r="Y414" i="3"/>
  <c r="AK266" i="3"/>
  <c r="Y151" i="3"/>
  <c r="O590" i="2"/>
  <c r="P590" i="2"/>
  <c r="M590" i="2"/>
  <c r="AC414" i="3"/>
  <c r="AB461" i="3"/>
  <c r="N96" i="1"/>
  <c r="AA64" i="3"/>
  <c r="Z64" i="3"/>
  <c r="AB64" i="3"/>
  <c r="AK64" i="3" s="1"/>
  <c r="AB174" i="3"/>
  <c r="X174" i="3"/>
  <c r="AK174" i="3" s="1"/>
  <c r="O179" i="2"/>
  <c r="O466" i="2"/>
  <c r="O611" i="2"/>
  <c r="M611" i="2"/>
  <c r="N611" i="2"/>
  <c r="P611" i="2" s="1"/>
  <c r="AD343" i="3"/>
  <c r="X343" i="3"/>
  <c r="O379" i="2"/>
  <c r="AA374" i="3"/>
  <c r="AB76" i="3"/>
  <c r="AD76" i="3"/>
  <c r="Z76" i="3"/>
  <c r="AF76" i="3"/>
  <c r="AB26" i="3"/>
  <c r="AK26" i="3" s="1"/>
  <c r="AA26" i="3"/>
  <c r="Y26" i="3"/>
  <c r="S96" i="1"/>
  <c r="S90" i="3"/>
  <c r="O543" i="3"/>
  <c r="O573" i="1"/>
  <c r="O567" i="3" s="1"/>
  <c r="Z194" i="3"/>
  <c r="AA194" i="3"/>
  <c r="AK194" i="3" s="1"/>
  <c r="Z347" i="3"/>
  <c r="AB347" i="3"/>
  <c r="AK203" i="3"/>
  <c r="AB164" i="3"/>
  <c r="N169" i="2"/>
  <c r="P169" i="2" s="1"/>
  <c r="AB269" i="3"/>
  <c r="Z269" i="3"/>
  <c r="AH269" i="3"/>
  <c r="Y76" i="3"/>
  <c r="Z151" i="3"/>
  <c r="AC151" i="3"/>
  <c r="M405" i="2"/>
  <c r="P405" i="2"/>
  <c r="G167" i="2"/>
  <c r="G162" i="3"/>
  <c r="M244" i="2"/>
  <c r="P244" i="2"/>
  <c r="N244" i="2"/>
  <c r="G267" i="3"/>
  <c r="G272" i="2"/>
  <c r="G338" i="2"/>
  <c r="G333" i="3"/>
  <c r="G354" i="2"/>
  <c r="G349" i="3"/>
  <c r="G352" i="3" s="1"/>
  <c r="H357" i="1"/>
  <c r="G368" i="2"/>
  <c r="M368" i="2" s="1"/>
  <c r="G363" i="3"/>
  <c r="G375" i="2"/>
  <c r="G370" i="3"/>
  <c r="D12" i="7"/>
  <c r="AA537" i="3"/>
  <c r="AK537" i="3" s="1"/>
  <c r="O170" i="2"/>
  <c r="AF165" i="3"/>
  <c r="AB189" i="3"/>
  <c r="AH189" i="3"/>
  <c r="O530" i="2"/>
  <c r="X525" i="3"/>
  <c r="O589" i="2"/>
  <c r="G554" i="3"/>
  <c r="M168" i="2"/>
  <c r="AG163" i="3" s="1"/>
  <c r="G259" i="2"/>
  <c r="H23" i="1"/>
  <c r="H24" i="1" s="1"/>
  <c r="F11" i="8" s="1"/>
  <c r="P103" i="2"/>
  <c r="O103" i="2"/>
  <c r="P56" i="2"/>
  <c r="M56" i="2"/>
  <c r="T434" i="1"/>
  <c r="T429" i="3" s="1"/>
  <c r="K621" i="3"/>
  <c r="K628" i="1"/>
  <c r="K622" i="3" s="1"/>
  <c r="AA232" i="3"/>
  <c r="Y232" i="3"/>
  <c r="AF232" i="3"/>
  <c r="Z232" i="3"/>
  <c r="G449" i="3"/>
  <c r="G454" i="2"/>
  <c r="P533" i="2"/>
  <c r="N533" i="2"/>
  <c r="M533" i="2"/>
  <c r="AB399" i="3"/>
  <c r="AK399" i="3" s="1"/>
  <c r="V160" i="1"/>
  <c r="Z507" i="3"/>
  <c r="AC244" i="3"/>
  <c r="AK244" i="3" s="1"/>
  <c r="P273" i="2"/>
  <c r="O251" i="2"/>
  <c r="AF229" i="3"/>
  <c r="AF60" i="3"/>
  <c r="AC60" i="3"/>
  <c r="AH231" i="3"/>
  <c r="AB231" i="3"/>
  <c r="O314" i="2"/>
  <c r="M314" i="2"/>
  <c r="G463" i="2"/>
  <c r="G458" i="3"/>
  <c r="M393" i="2"/>
  <c r="N393" i="2"/>
  <c r="M114" i="2"/>
  <c r="N114" i="2"/>
  <c r="P114" i="2" s="1"/>
  <c r="O235" i="2"/>
  <c r="AH230" i="3"/>
  <c r="P152" i="2"/>
  <c r="M152" i="2"/>
  <c r="AB268" i="3"/>
  <c r="Y268" i="3"/>
  <c r="T494" i="3"/>
  <c r="T515" i="1"/>
  <c r="T510" i="3" s="1"/>
  <c r="G100" i="3"/>
  <c r="G102" i="3" s="1"/>
  <c r="G105" i="2"/>
  <c r="V448" i="1"/>
  <c r="AB165" i="3"/>
  <c r="AK165" i="3" s="1"/>
  <c r="M251" i="2"/>
  <c r="AF166" i="3"/>
  <c r="X166" i="3"/>
  <c r="Z166" i="3"/>
  <c r="O81" i="2"/>
  <c r="O85" i="2" s="1"/>
  <c r="M282" i="2"/>
  <c r="P282" i="2"/>
  <c r="Y149" i="3"/>
  <c r="AB149" i="3"/>
  <c r="O601" i="1"/>
  <c r="O595" i="3" s="1"/>
  <c r="G401" i="3"/>
  <c r="G406" i="2"/>
  <c r="G24" i="3"/>
  <c r="G28" i="3" s="1"/>
  <c r="G30" i="2"/>
  <c r="G34" i="2" s="1"/>
  <c r="G40" i="2"/>
  <c r="G34" i="3"/>
  <c r="G72" i="2"/>
  <c r="G67" i="3"/>
  <c r="AH389" i="3"/>
  <c r="Y389" i="3"/>
  <c r="AB500" i="3"/>
  <c r="G559" i="3"/>
  <c r="G565" i="2"/>
  <c r="Y538" i="3"/>
  <c r="AB522" i="3"/>
  <c r="Z489" i="3"/>
  <c r="Y448" i="3"/>
  <c r="Y189" i="3"/>
  <c r="AF178" i="3"/>
  <c r="AK178" i="3" s="1"/>
  <c r="AA174" i="3"/>
  <c r="AF109" i="3"/>
  <c r="AD64" i="3"/>
  <c r="AC40" i="3"/>
  <c r="AH40" i="3"/>
  <c r="Z40" i="3"/>
  <c r="AD40" i="3"/>
  <c r="AK40" i="3" s="1"/>
  <c r="P19" i="2"/>
  <c r="N19" i="2"/>
  <c r="G310" i="3"/>
  <c r="G315" i="2"/>
  <c r="O249" i="2"/>
  <c r="P249" i="2"/>
  <c r="P618" i="2"/>
  <c r="M618" i="2"/>
  <c r="O618" i="2"/>
  <c r="AA12" i="3"/>
  <c r="AA560" i="3"/>
  <c r="G621" i="2"/>
  <c r="M621" i="2" s="1"/>
  <c r="AI615" i="3" s="1"/>
  <c r="G543" i="3"/>
  <c r="N153" i="2"/>
  <c r="P153" i="2" s="1"/>
  <c r="G392" i="3"/>
  <c r="G509" i="3"/>
  <c r="G25" i="3"/>
  <c r="AB53" i="3"/>
  <c r="AK53" i="3" s="1"/>
  <c r="AA615" i="3"/>
  <c r="AG615" i="3"/>
  <c r="AF615" i="3"/>
  <c r="X615" i="3"/>
  <c r="AE615" i="3"/>
  <c r="AC615" i="3"/>
  <c r="AH615" i="3"/>
  <c r="Y615" i="3"/>
  <c r="AD615" i="3"/>
  <c r="AB615" i="3"/>
  <c r="O621" i="2"/>
  <c r="Z601" i="3"/>
  <c r="AD601" i="3"/>
  <c r="AC601" i="3"/>
  <c r="AB601" i="3"/>
  <c r="Y601" i="3"/>
  <c r="AE601" i="3"/>
  <c r="X601" i="3"/>
  <c r="AA601" i="3"/>
  <c r="O607" i="2"/>
  <c r="AB613" i="3"/>
  <c r="N607" i="2"/>
  <c r="P607" i="2" s="1"/>
  <c r="AI616" i="3"/>
  <c r="AJ610" i="3"/>
  <c r="AA616" i="3"/>
  <c r="AH613" i="3"/>
  <c r="AG616" i="3"/>
  <c r="AF610" i="3"/>
  <c r="AC616" i="3"/>
  <c r="AE616" i="3"/>
  <c r="Z616" i="3"/>
  <c r="AJ616" i="3"/>
  <c r="M617" i="2"/>
  <c r="N617" i="2" s="1"/>
  <c r="P617" i="2" s="1"/>
  <c r="Y616" i="3"/>
  <c r="X616" i="3"/>
  <c r="N621" i="2"/>
  <c r="P621" i="2" s="1"/>
  <c r="AF587" i="3"/>
  <c r="AD587" i="3"/>
  <c r="AC587" i="3"/>
  <c r="Z587" i="3"/>
  <c r="AJ587" i="3"/>
  <c r="AE587" i="3"/>
  <c r="AI587" i="3"/>
  <c r="AH587" i="3"/>
  <c r="AG587" i="3"/>
  <c r="AA581" i="3"/>
  <c r="AF581" i="3"/>
  <c r="Y581" i="3"/>
  <c r="AG581" i="3"/>
  <c r="AC581" i="3"/>
  <c r="X581" i="3"/>
  <c r="O587" i="2"/>
  <c r="AB581" i="3"/>
  <c r="AJ581" i="3"/>
  <c r="AD581" i="3"/>
  <c r="AI581" i="3"/>
  <c r="AE581" i="3"/>
  <c r="Z581" i="3"/>
  <c r="AH581" i="3"/>
  <c r="Z580" i="3"/>
  <c r="AJ575" i="3"/>
  <c r="AF574" i="3"/>
  <c r="AF575" i="3"/>
  <c r="AH582" i="3"/>
  <c r="AC575" i="3"/>
  <c r="N593" i="2"/>
  <c r="P593" i="2" s="1"/>
  <c r="AE580" i="3"/>
  <c r="AJ582" i="3"/>
  <c r="AD575" i="3"/>
  <c r="AF582" i="3"/>
  <c r="AD576" i="3"/>
  <c r="AB575" i="3"/>
  <c r="X576" i="3"/>
  <c r="AK576" i="3" s="1"/>
  <c r="AA580" i="3"/>
  <c r="AH575" i="3"/>
  <c r="AH576" i="3"/>
  <c r="N581" i="2"/>
  <c r="P581" i="2" s="1"/>
  <c r="N587" i="2"/>
  <c r="P587" i="2" s="1"/>
  <c r="O582" i="2"/>
  <c r="AC576" i="3"/>
  <c r="AG575" i="3"/>
  <c r="AF576" i="3"/>
  <c r="AA575" i="3"/>
  <c r="Z576" i="3"/>
  <c r="AB576" i="3"/>
  <c r="AK574" i="3"/>
  <c r="AG576" i="3"/>
  <c r="AE576" i="3"/>
  <c r="Z575" i="3"/>
  <c r="AK575" i="3" s="1"/>
  <c r="Y576" i="3"/>
  <c r="AI575" i="3"/>
  <c r="Y575" i="3"/>
  <c r="AI552" i="3"/>
  <c r="AJ552" i="3"/>
  <c r="AE552" i="3"/>
  <c r="AD552" i="3"/>
  <c r="Y552" i="3"/>
  <c r="AK552" i="3" s="1"/>
  <c r="AA552" i="3"/>
  <c r="M557" i="2"/>
  <c r="Z552" i="3"/>
  <c r="AB552" i="3"/>
  <c r="P557" i="2"/>
  <c r="P560" i="2" s="1"/>
  <c r="X552" i="3"/>
  <c r="AC552" i="3"/>
  <c r="O557" i="2"/>
  <c r="AF552" i="3"/>
  <c r="AH552" i="3"/>
  <c r="P549" i="2"/>
  <c r="Z539" i="3"/>
  <c r="AA538" i="3"/>
  <c r="AA539" i="3"/>
  <c r="X538" i="3"/>
  <c r="AC538" i="3"/>
  <c r="Z538" i="3"/>
  <c r="AI539" i="3"/>
  <c r="AF538" i="3"/>
  <c r="M549" i="2"/>
  <c r="AH520" i="3"/>
  <c r="AE520" i="3"/>
  <c r="AD520" i="3"/>
  <c r="O525" i="2"/>
  <c r="N525" i="2"/>
  <c r="P525" i="2" s="1"/>
  <c r="AF520" i="3"/>
  <c r="Z520" i="3"/>
  <c r="X520" i="3"/>
  <c r="AC520" i="3"/>
  <c r="AA520" i="3"/>
  <c r="AB520" i="3"/>
  <c r="AG520" i="3"/>
  <c r="Y520" i="3"/>
  <c r="AJ520" i="3"/>
  <c r="AI520" i="3"/>
  <c r="AJ518" i="3"/>
  <c r="AI518" i="3"/>
  <c r="AE518" i="3"/>
  <c r="AB518" i="3"/>
  <c r="AH518" i="3"/>
  <c r="O523" i="2"/>
  <c r="AG518" i="3"/>
  <c r="N530" i="2"/>
  <c r="P530" i="2" s="1"/>
  <c r="O526" i="2"/>
  <c r="AB525" i="3"/>
  <c r="Y525" i="3"/>
  <c r="AB506" i="3"/>
  <c r="AD506" i="3"/>
  <c r="AE506" i="3"/>
  <c r="AC506" i="3"/>
  <c r="AJ506" i="3"/>
  <c r="AI506" i="3"/>
  <c r="AG506" i="3"/>
  <c r="Y506" i="3"/>
  <c r="Z506" i="3"/>
  <c r="AF506" i="3"/>
  <c r="X506" i="3"/>
  <c r="AA506" i="3"/>
  <c r="AH506" i="3"/>
  <c r="N510" i="2"/>
  <c r="P510" i="2" s="1"/>
  <c r="AG505" i="3"/>
  <c r="AE505" i="3"/>
  <c r="AF505" i="3"/>
  <c r="AI505" i="3"/>
  <c r="AB505" i="3"/>
  <c r="Z505" i="3"/>
  <c r="AA505" i="3"/>
  <c r="AH505" i="3"/>
  <c r="X505" i="3"/>
  <c r="AD505" i="3"/>
  <c r="AJ505" i="3"/>
  <c r="O511" i="2"/>
  <c r="AI500" i="3"/>
  <c r="AD500" i="3"/>
  <c r="N505" i="2"/>
  <c r="P505" i="2" s="1"/>
  <c r="O510" i="2"/>
  <c r="AH500" i="3"/>
  <c r="O505" i="2"/>
  <c r="Y501" i="3"/>
  <c r="AG500" i="3"/>
  <c r="AE501" i="3"/>
  <c r="AF500" i="3"/>
  <c r="AA501" i="3"/>
  <c r="AB501" i="3"/>
  <c r="AJ500" i="3"/>
  <c r="AC501" i="3"/>
  <c r="X500" i="3"/>
  <c r="P511" i="2"/>
  <c r="AE500" i="3"/>
  <c r="AA500" i="3"/>
  <c r="Z500" i="3"/>
  <c r="AK463" i="3"/>
  <c r="G433" i="2"/>
  <c r="P425" i="2"/>
  <c r="M425" i="2"/>
  <c r="G428" i="3"/>
  <c r="N425" i="2"/>
  <c r="AC409" i="3"/>
  <c r="AH409" i="3"/>
  <c r="AF409" i="3"/>
  <c r="AD409" i="3"/>
  <c r="AA409" i="3"/>
  <c r="AG409" i="3"/>
  <c r="Y409" i="3"/>
  <c r="AA396" i="3"/>
  <c r="Y396" i="3"/>
  <c r="AH396" i="3"/>
  <c r="AB396" i="3"/>
  <c r="AD396" i="3"/>
  <c r="X396" i="3"/>
  <c r="AF396" i="3"/>
  <c r="Y398" i="3"/>
  <c r="AG398" i="3"/>
  <c r="AA398" i="3"/>
  <c r="AH398" i="3"/>
  <c r="AD398" i="3"/>
  <c r="AI398" i="3"/>
  <c r="AF398" i="3"/>
  <c r="Z398" i="3"/>
  <c r="AB398" i="3"/>
  <c r="O401" i="2"/>
  <c r="AH397" i="3"/>
  <c r="AJ398" i="3"/>
  <c r="AC398" i="3"/>
  <c r="G404" i="3"/>
  <c r="AF397" i="3"/>
  <c r="AA397" i="3"/>
  <c r="Y366" i="3"/>
  <c r="AF360" i="3"/>
  <c r="O368" i="2"/>
  <c r="Z360" i="3"/>
  <c r="AD363" i="3"/>
  <c r="AJ363" i="3"/>
  <c r="AG369" i="3"/>
  <c r="AA360" i="3"/>
  <c r="AA369" i="3"/>
  <c r="AH360" i="3"/>
  <c r="Y363" i="3"/>
  <c r="AF358" i="3"/>
  <c r="O374" i="2"/>
  <c r="AB363" i="3"/>
  <c r="AD358" i="3"/>
  <c r="AJ369" i="3"/>
  <c r="AE363" i="3"/>
  <c r="AC360" i="3"/>
  <c r="X360" i="3"/>
  <c r="AH363" i="3"/>
  <c r="X358" i="3"/>
  <c r="AH369" i="3"/>
  <c r="AC363" i="3"/>
  <c r="AJ358" i="3"/>
  <c r="AE369" i="3"/>
  <c r="AC369" i="3"/>
  <c r="Y358" i="3"/>
  <c r="N374" i="2"/>
  <c r="P374" i="2" s="1"/>
  <c r="Z363" i="3"/>
  <c r="N371" i="2"/>
  <c r="P371" i="2" s="1"/>
  <c r="AF347" i="3"/>
  <c r="AC347" i="3"/>
  <c r="AK343" i="3"/>
  <c r="AE347" i="3"/>
  <c r="AH342" i="3"/>
  <c r="Y347" i="3"/>
  <c r="AA347" i="3"/>
  <c r="AK347" i="3" s="1"/>
  <c r="G323" i="3"/>
  <c r="O321" i="2"/>
  <c r="O328" i="2" s="1"/>
  <c r="N292" i="2"/>
  <c r="P292" i="2" s="1"/>
  <c r="O292" i="2"/>
  <c r="AI288" i="3"/>
  <c r="AJ288" i="3"/>
  <c r="AG287" i="3"/>
  <c r="X287" i="3"/>
  <c r="G293" i="3"/>
  <c r="Y287" i="3"/>
  <c r="AI287" i="3"/>
  <c r="AC287" i="3"/>
  <c r="AA288" i="3"/>
  <c r="P296" i="2"/>
  <c r="AJ287" i="3"/>
  <c r="AA287" i="3"/>
  <c r="AF288" i="3"/>
  <c r="AD287" i="3"/>
  <c r="AB288" i="3"/>
  <c r="O293" i="2"/>
  <c r="AF287" i="3"/>
  <c r="Y278" i="3"/>
  <c r="AC278" i="3"/>
  <c r="AK279" i="3"/>
  <c r="P285" i="2"/>
  <c r="AB278" i="3"/>
  <c r="M285" i="2"/>
  <c r="G283" i="3"/>
  <c r="X265" i="3"/>
  <c r="AI265" i="3"/>
  <c r="Z265" i="3"/>
  <c r="Y265" i="3"/>
  <c r="AE265" i="3"/>
  <c r="AB265" i="3"/>
  <c r="AG265" i="3"/>
  <c r="AJ265" i="3"/>
  <c r="AA265" i="3"/>
  <c r="AC265" i="3"/>
  <c r="AF265" i="3"/>
  <c r="AD265" i="3"/>
  <c r="AH265" i="3"/>
  <c r="O270" i="2"/>
  <c r="P270" i="2"/>
  <c r="G278" i="2"/>
  <c r="AC269" i="3"/>
  <c r="X268" i="3"/>
  <c r="AK268" i="3" s="1"/>
  <c r="N270" i="2"/>
  <c r="G273" i="3"/>
  <c r="O261" i="2"/>
  <c r="AG255" i="3"/>
  <c r="M261" i="2"/>
  <c r="AB256" i="3" s="1"/>
  <c r="G261" i="3"/>
  <c r="AJ255" i="3"/>
  <c r="AA255" i="3"/>
  <c r="AH255" i="3"/>
  <c r="AE255" i="3"/>
  <c r="Z255" i="3"/>
  <c r="AF255" i="3"/>
  <c r="AD255" i="3"/>
  <c r="AE241" i="3"/>
  <c r="Y245" i="3"/>
  <c r="Z245" i="3"/>
  <c r="AG241" i="3"/>
  <c r="AH245" i="3"/>
  <c r="AA241" i="3"/>
  <c r="AC245" i="3"/>
  <c r="AK245" i="3" s="1"/>
  <c r="AJ241" i="3"/>
  <c r="AG245" i="3"/>
  <c r="Z241" i="3"/>
  <c r="AD245" i="3"/>
  <c r="AI241" i="3"/>
  <c r="AB241" i="3"/>
  <c r="AD241" i="3"/>
  <c r="AF241" i="3"/>
  <c r="AC241" i="3"/>
  <c r="X245" i="3"/>
  <c r="AI245" i="3"/>
  <c r="Y241" i="3"/>
  <c r="AE216" i="3"/>
  <c r="Z216" i="3"/>
  <c r="X216" i="3"/>
  <c r="AI216" i="3"/>
  <c r="O221" i="2"/>
  <c r="AB216" i="3"/>
  <c r="AA216" i="3"/>
  <c r="N221" i="2"/>
  <c r="P221" i="2" s="1"/>
  <c r="G222" i="3"/>
  <c r="AD216" i="3"/>
  <c r="AJ216" i="3"/>
  <c r="AJ222" i="3" s="1"/>
  <c r="AC216" i="3"/>
  <c r="Y218" i="3"/>
  <c r="O227" i="2"/>
  <c r="AH216" i="3"/>
  <c r="AF216" i="3"/>
  <c r="AH218" i="3"/>
  <c r="AG216" i="3"/>
  <c r="Z218" i="3"/>
  <c r="AK218" i="3" s="1"/>
  <c r="AG202" i="3"/>
  <c r="AB202" i="3"/>
  <c r="M212" i="2"/>
  <c r="AI202" i="3"/>
  <c r="Y202" i="3"/>
  <c r="N212" i="2"/>
  <c r="AF202" i="3"/>
  <c r="N207" i="2"/>
  <c r="P207" i="2" s="1"/>
  <c r="AJ202" i="3"/>
  <c r="AD202" i="3"/>
  <c r="AA202" i="3"/>
  <c r="AE202" i="3"/>
  <c r="Z202" i="3"/>
  <c r="AC202" i="3"/>
  <c r="X202" i="3"/>
  <c r="AK192" i="3"/>
  <c r="AE148" i="3"/>
  <c r="AD148" i="3"/>
  <c r="AJ148" i="3"/>
  <c r="AF147" i="3"/>
  <c r="Y146" i="3"/>
  <c r="AC148" i="3"/>
  <c r="X148" i="3"/>
  <c r="AB148" i="3"/>
  <c r="Z148" i="3"/>
  <c r="AG148" i="3"/>
  <c r="AI148" i="3"/>
  <c r="AF148" i="3"/>
  <c r="AH148" i="3"/>
  <c r="AF149" i="3"/>
  <c r="AK149" i="3" s="1"/>
  <c r="AA149" i="3"/>
  <c r="AB146" i="3"/>
  <c r="AH149" i="3"/>
  <c r="AA147" i="3"/>
  <c r="L9" i="1"/>
  <c r="F8" i="7" s="1"/>
  <c r="F3" i="6" s="1"/>
  <c r="X3" i="3"/>
  <c r="AG271" i="3"/>
  <c r="AA271" i="3"/>
  <c r="X271" i="3"/>
  <c r="AE271" i="3"/>
  <c r="AB271" i="3"/>
  <c r="AI271" i="3"/>
  <c r="AC271" i="3"/>
  <c r="AF271" i="3"/>
  <c r="Y271" i="3"/>
  <c r="AJ271" i="3"/>
  <c r="Z271" i="3"/>
  <c r="AH271" i="3"/>
  <c r="N102" i="2"/>
  <c r="X97" i="3"/>
  <c r="AE97" i="3"/>
  <c r="AJ97" i="3"/>
  <c r="AI97" i="3"/>
  <c r="O102" i="2"/>
  <c r="Y97" i="3"/>
  <c r="AD97" i="3"/>
  <c r="M195" i="2"/>
  <c r="AK228" i="3"/>
  <c r="AH402" i="3"/>
  <c r="AK470" i="3"/>
  <c r="AF97" i="3"/>
  <c r="AE384" i="3"/>
  <c r="N389" i="2"/>
  <c r="Y384" i="3"/>
  <c r="AI384" i="3"/>
  <c r="AC384" i="3"/>
  <c r="AB384" i="3"/>
  <c r="AG384" i="3"/>
  <c r="O389" i="2"/>
  <c r="O397" i="2" s="1"/>
  <c r="AD384" i="3"/>
  <c r="AH384" i="3"/>
  <c r="Z384" i="3"/>
  <c r="AF384" i="3"/>
  <c r="AA384" i="3"/>
  <c r="M397" i="2"/>
  <c r="P295" i="2"/>
  <c r="M295" i="2"/>
  <c r="AD290" i="3" s="1"/>
  <c r="N295" i="2"/>
  <c r="G298" i="2"/>
  <c r="O295" i="2"/>
  <c r="Z457" i="3"/>
  <c r="AI457" i="3"/>
  <c r="AA457" i="3"/>
  <c r="X457" i="3"/>
  <c r="AK457" i="3" s="1"/>
  <c r="AE457" i="3"/>
  <c r="AB457" i="3"/>
  <c r="AD457" i="3"/>
  <c r="AF457" i="3"/>
  <c r="AJ457" i="3"/>
  <c r="AH457" i="3"/>
  <c r="AC457" i="3"/>
  <c r="Y457" i="3"/>
  <c r="O462" i="2"/>
  <c r="AG457" i="3"/>
  <c r="N462" i="2"/>
  <c r="P462" i="2" s="1"/>
  <c r="X256" i="3"/>
  <c r="AD256" i="3"/>
  <c r="X175" i="3"/>
  <c r="AI175" i="3"/>
  <c r="AF175" i="3"/>
  <c r="Z175" i="3"/>
  <c r="AE175" i="3"/>
  <c r="AG175" i="3"/>
  <c r="AD175" i="3"/>
  <c r="AH175" i="3"/>
  <c r="Y175" i="3"/>
  <c r="AB175" i="3"/>
  <c r="AA175" i="3"/>
  <c r="AJ175" i="3"/>
  <c r="AK317" i="3"/>
  <c r="X402" i="3"/>
  <c r="AJ402" i="3"/>
  <c r="AE402" i="3"/>
  <c r="AB402" i="3"/>
  <c r="AG402" i="3"/>
  <c r="AC402" i="3"/>
  <c r="AA402" i="3"/>
  <c r="AI402" i="3"/>
  <c r="Z402" i="3"/>
  <c r="AD402" i="3"/>
  <c r="Y402" i="3"/>
  <c r="AK63" i="3"/>
  <c r="N440" i="2"/>
  <c r="O276" i="2"/>
  <c r="AA516" i="3"/>
  <c r="Z516" i="3"/>
  <c r="AD516" i="3"/>
  <c r="X516" i="3"/>
  <c r="AI516" i="3"/>
  <c r="O521" i="2"/>
  <c r="AH516" i="3"/>
  <c r="Y516" i="3"/>
  <c r="AJ516" i="3"/>
  <c r="N439" i="2"/>
  <c r="P439" i="2" s="1"/>
  <c r="AB434" i="3"/>
  <c r="X434" i="3"/>
  <c r="Z434" i="3"/>
  <c r="Y434" i="3"/>
  <c r="AD434" i="3"/>
  <c r="AA434" i="3"/>
  <c r="AF434" i="3"/>
  <c r="AC434" i="3"/>
  <c r="AG434" i="3"/>
  <c r="O439" i="2"/>
  <c r="AI434" i="3"/>
  <c r="AE434" i="3"/>
  <c r="AH434" i="3"/>
  <c r="Q392" i="3"/>
  <c r="Q434" i="1"/>
  <c r="Q429" i="3" s="1"/>
  <c r="V404" i="3"/>
  <c r="W434" i="1"/>
  <c r="G377" i="3"/>
  <c r="H385" i="1"/>
  <c r="G382" i="2"/>
  <c r="G385" i="2" s="1"/>
  <c r="P484" i="2"/>
  <c r="O484" i="2"/>
  <c r="M484" i="2"/>
  <c r="N484" i="2"/>
  <c r="R36" i="7"/>
  <c r="R37" i="7" s="1"/>
  <c r="R6" i="6" s="1"/>
  <c r="H11" i="8" s="1"/>
  <c r="G150" i="3"/>
  <c r="G154" i="3" s="1"/>
  <c r="G155" i="2"/>
  <c r="H159" i="1"/>
  <c r="G184" i="2"/>
  <c r="G179" i="3"/>
  <c r="G184" i="3" s="1"/>
  <c r="H189" i="1"/>
  <c r="G205" i="3"/>
  <c r="H214" i="1"/>
  <c r="G210" i="2"/>
  <c r="G609" i="2"/>
  <c r="G603" i="3"/>
  <c r="G621" i="3" s="1"/>
  <c r="G622" i="3" s="1"/>
  <c r="H627" i="1"/>
  <c r="H628" i="1" s="1"/>
  <c r="F17" i="8" s="1"/>
  <c r="AC87" i="3"/>
  <c r="N549" i="2"/>
  <c r="Y412" i="3"/>
  <c r="AD412" i="3"/>
  <c r="M227" i="2"/>
  <c r="AB214" i="3"/>
  <c r="N417" i="2"/>
  <c r="AK111" i="3"/>
  <c r="Z602" i="3"/>
  <c r="AC602" i="3"/>
  <c r="Y3" i="3"/>
  <c r="M9" i="1"/>
  <c r="L3" i="3"/>
  <c r="AI214" i="3"/>
  <c r="AI222" i="3" s="1"/>
  <c r="Z214" i="3"/>
  <c r="AF177" i="3"/>
  <c r="P276" i="2"/>
  <c r="AK346" i="3"/>
  <c r="AK304" i="3"/>
  <c r="I301" i="7"/>
  <c r="I29" i="6" s="1"/>
  <c r="Y539" i="3"/>
  <c r="Y543" i="3" s="1"/>
  <c r="F174" i="7" s="1"/>
  <c r="AJ539" i="3"/>
  <c r="AJ543" i="3" s="1"/>
  <c r="Q174" i="7" s="1"/>
  <c r="AC539" i="3"/>
  <c r="AG539" i="3"/>
  <c r="AD539" i="3"/>
  <c r="AB539" i="3"/>
  <c r="AH539" i="3"/>
  <c r="AK348" i="3"/>
  <c r="AJ87" i="3"/>
  <c r="AC214" i="3"/>
  <c r="M440" i="2"/>
  <c r="G44" i="3"/>
  <c r="AK99" i="3"/>
  <c r="Q301" i="7"/>
  <c r="Q28" i="6"/>
  <c r="AK278" i="3"/>
  <c r="AF618" i="3"/>
  <c r="AG618" i="3"/>
  <c r="AC618" i="3"/>
  <c r="AB618" i="3"/>
  <c r="AI618" i="3"/>
  <c r="N276" i="2"/>
  <c r="AK375" i="3"/>
  <c r="AK336" i="3"/>
  <c r="AB87" i="3"/>
  <c r="AK535" i="3"/>
  <c r="AE214" i="3"/>
  <c r="AF214" i="3"/>
  <c r="AK214" i="3" s="1"/>
  <c r="P440" i="2"/>
  <c r="AJ602" i="3"/>
  <c r="AH602" i="3"/>
  <c r="AK188" i="3"/>
  <c r="AE539" i="3"/>
  <c r="AK308" i="3"/>
  <c r="AK219" i="3"/>
  <c r="Y214" i="3"/>
  <c r="P421" i="2"/>
  <c r="AI602" i="3"/>
  <c r="AK469" i="3"/>
  <c r="AK189" i="3"/>
  <c r="N116" i="2"/>
  <c r="P116" i="2" s="1"/>
  <c r="AK306" i="3"/>
  <c r="AF539" i="3"/>
  <c r="H96" i="1"/>
  <c r="AG345" i="3"/>
  <c r="AG358" i="3"/>
  <c r="N363" i="2"/>
  <c r="P363" i="2" s="1"/>
  <c r="AC396" i="3"/>
  <c r="AK176" i="3"/>
  <c r="AJ397" i="3"/>
  <c r="AC96" i="3"/>
  <c r="O101" i="2"/>
  <c r="X96" i="3"/>
  <c r="AA96" i="3"/>
  <c r="AH96" i="3"/>
  <c r="AG96" i="3"/>
  <c r="AK300" i="3"/>
  <c r="AK180" i="3"/>
  <c r="AK389" i="3"/>
  <c r="AF68" i="3"/>
  <c r="X68" i="3"/>
  <c r="AB68" i="3"/>
  <c r="Y68" i="3"/>
  <c r="Z68" i="3"/>
  <c r="AH68" i="3"/>
  <c r="AA68" i="3"/>
  <c r="AD68" i="3"/>
  <c r="AD357" i="3"/>
  <c r="AF357" i="3"/>
  <c r="Z357" i="3"/>
  <c r="AH357" i="3"/>
  <c r="AA357" i="3"/>
  <c r="M578" i="2"/>
  <c r="O578" i="2" s="1"/>
  <c r="P401" i="2"/>
  <c r="N401" i="2"/>
  <c r="U125" i="3"/>
  <c r="U131" i="1"/>
  <c r="U126" i="3" s="1"/>
  <c r="N293" i="3"/>
  <c r="N299" i="1"/>
  <c r="N294" i="3" s="1"/>
  <c r="AK586" i="3"/>
  <c r="AK471" i="3"/>
  <c r="AA345" i="3"/>
  <c r="AE358" i="3"/>
  <c r="AB358" i="3"/>
  <c r="AG396" i="3"/>
  <c r="AK98" i="3"/>
  <c r="AK320" i="3"/>
  <c r="AK421" i="3"/>
  <c r="AK550" i="3"/>
  <c r="AK321" i="3"/>
  <c r="AK151" i="3"/>
  <c r="AK287" i="3"/>
  <c r="AE397" i="3"/>
  <c r="AK452" i="3"/>
  <c r="AJ41" i="3"/>
  <c r="AC68" i="3"/>
  <c r="O564" i="2"/>
  <c r="N564" i="2"/>
  <c r="P564" i="2" s="1"/>
  <c r="AC558" i="3"/>
  <c r="AB558" i="3"/>
  <c r="AA558" i="3"/>
  <c r="X558" i="3"/>
  <c r="AH558" i="3"/>
  <c r="AD558" i="3"/>
  <c r="M196" i="2"/>
  <c r="O196" i="2" s="1"/>
  <c r="M555" i="2"/>
  <c r="O555" i="2"/>
  <c r="N555" i="2"/>
  <c r="N560" i="2" s="1"/>
  <c r="G560" i="2"/>
  <c r="N625" i="2"/>
  <c r="O625" i="2"/>
  <c r="P625" i="2"/>
  <c r="M625" i="2"/>
  <c r="N621" i="3"/>
  <c r="N628" i="1"/>
  <c r="N622" i="3" s="1"/>
  <c r="S235" i="3"/>
  <c r="S299" i="1"/>
  <c r="S294" i="3" s="1"/>
  <c r="AK181" i="3"/>
  <c r="AI396" i="3"/>
  <c r="AK120" i="3"/>
  <c r="AI358" i="3"/>
  <c r="AG397" i="3"/>
  <c r="AK456" i="3"/>
  <c r="AK161" i="3"/>
  <c r="V629" i="1"/>
  <c r="G312" i="3"/>
  <c r="AA309" i="3"/>
  <c r="X309" i="3"/>
  <c r="AE309" i="3"/>
  <c r="AH309" i="3"/>
  <c r="AA518" i="3"/>
  <c r="AD518" i="3"/>
  <c r="AF518" i="3"/>
  <c r="Y518" i="3"/>
  <c r="X518" i="3"/>
  <c r="Z518" i="3"/>
  <c r="AC518" i="3"/>
  <c r="N523" i="2"/>
  <c r="U139" i="3"/>
  <c r="R154" i="3"/>
  <c r="AK164" i="3"/>
  <c r="O465" i="2"/>
  <c r="AB460" i="3"/>
  <c r="AD460" i="3"/>
  <c r="AA460" i="3"/>
  <c r="N465" i="2"/>
  <c r="P465" i="2" s="1"/>
  <c r="AF460" i="3"/>
  <c r="M507" i="2"/>
  <c r="G514" i="2"/>
  <c r="O307" i="2"/>
  <c r="AC302" i="3"/>
  <c r="X302" i="3"/>
  <c r="Z302" i="3"/>
  <c r="U80" i="3"/>
  <c r="U96" i="1"/>
  <c r="U91" i="3" s="1"/>
  <c r="K411" i="7"/>
  <c r="K43" i="6" s="1"/>
  <c r="O363" i="2"/>
  <c r="Z358" i="3"/>
  <c r="AJ396" i="3"/>
  <c r="Z396" i="3"/>
  <c r="AK617" i="3"/>
  <c r="AC397" i="3"/>
  <c r="X397" i="3"/>
  <c r="AF420" i="3"/>
  <c r="AG420" i="3"/>
  <c r="O137" i="2"/>
  <c r="AD132" i="3"/>
  <c r="Y132" i="3"/>
  <c r="AC132" i="3"/>
  <c r="AH132" i="3"/>
  <c r="AF132" i="3"/>
  <c r="AG132" i="3"/>
  <c r="Z132" i="3"/>
  <c r="X132" i="3"/>
  <c r="AA132" i="3"/>
  <c r="M442" i="2"/>
  <c r="O442" i="2" s="1"/>
  <c r="Y610" i="3"/>
  <c r="AC610" i="3"/>
  <c r="AH610" i="3"/>
  <c r="O415" i="2"/>
  <c r="O421" i="2" s="1"/>
  <c r="M415" i="2"/>
  <c r="M421" i="2" s="1"/>
  <c r="N415" i="2"/>
  <c r="N421" i="2" s="1"/>
  <c r="P529" i="2"/>
  <c r="M529" i="2"/>
  <c r="N529" i="2"/>
  <c r="P428" i="2"/>
  <c r="P433" i="2" s="1"/>
  <c r="N428" i="2"/>
  <c r="N433" i="2" s="1"/>
  <c r="M428" i="2"/>
  <c r="O428" i="2"/>
  <c r="O433" i="2" s="1"/>
  <c r="R70" i="3"/>
  <c r="R96" i="1"/>
  <c r="R91" i="3" s="1"/>
  <c r="AK582" i="3"/>
  <c r="AK491" i="3"/>
  <c r="Z345" i="3"/>
  <c r="AC345" i="3"/>
  <c r="AA358" i="3"/>
  <c r="AE396" i="3"/>
  <c r="AI397" i="3"/>
  <c r="AI345" i="3"/>
  <c r="Y397" i="3"/>
  <c r="AD397" i="3"/>
  <c r="AG460" i="3"/>
  <c r="AG302" i="3"/>
  <c r="AK590" i="3"/>
  <c r="AE41" i="3"/>
  <c r="AK41" i="3" s="1"/>
  <c r="AK13" i="3"/>
  <c r="AB357" i="3"/>
  <c r="X121" i="3"/>
  <c r="O126" i="2"/>
  <c r="N126" i="2"/>
  <c r="P126" i="2" s="1"/>
  <c r="AC121" i="3"/>
  <c r="AH121" i="3"/>
  <c r="AB121" i="3"/>
  <c r="AF121" i="3"/>
  <c r="AD121" i="3"/>
  <c r="AA121" i="3"/>
  <c r="Y121" i="3"/>
  <c r="M54" i="2"/>
  <c r="N54" i="2" s="1"/>
  <c r="P54" i="2" s="1"/>
  <c r="X86" i="3"/>
  <c r="AC86" i="3"/>
  <c r="AF86" i="3"/>
  <c r="AH86" i="3"/>
  <c r="AD86" i="3"/>
  <c r="AA86" i="3"/>
  <c r="AB86" i="3"/>
  <c r="AG86" i="3"/>
  <c r="Y86" i="3"/>
  <c r="O91" i="2"/>
  <c r="M429" i="2"/>
  <c r="N429" i="2"/>
  <c r="AK560" i="3"/>
  <c r="AK390" i="3"/>
  <c r="O206" i="2"/>
  <c r="AA201" i="3"/>
  <c r="AH204" i="3"/>
  <c r="Y500" i="3"/>
  <c r="N53" i="2"/>
  <c r="N138" i="2"/>
  <c r="P138" i="2" s="1"/>
  <c r="AB517" i="3"/>
  <c r="AK517" i="3" s="1"/>
  <c r="G23" i="3"/>
  <c r="H34" i="1"/>
  <c r="U621" i="3"/>
  <c r="U628" i="1"/>
  <c r="U622" i="3" s="1"/>
  <c r="P211" i="2"/>
  <c r="N211" i="2"/>
  <c r="O405" i="2"/>
  <c r="N405" i="2"/>
  <c r="G20" i="2"/>
  <c r="M20" i="2" s="1"/>
  <c r="G14" i="3"/>
  <c r="G373" i="2"/>
  <c r="G368" i="3"/>
  <c r="G583" i="2"/>
  <c r="G577" i="3"/>
  <c r="G594" i="3" s="1"/>
  <c r="G595" i="3" s="1"/>
  <c r="AG220" i="3"/>
  <c r="AK507" i="3"/>
  <c r="AK529" i="3"/>
  <c r="Z84" i="3"/>
  <c r="AK378" i="3"/>
  <c r="G572" i="2"/>
  <c r="X201" i="3"/>
  <c r="AC201" i="3"/>
  <c r="AB204" i="3"/>
  <c r="N456" i="2"/>
  <c r="P456" i="2" s="1"/>
  <c r="O72" i="2"/>
  <c r="M72" i="2"/>
  <c r="G564" i="3"/>
  <c r="G570" i="2"/>
  <c r="AD84" i="3"/>
  <c r="Y201" i="3"/>
  <c r="O238" i="2"/>
  <c r="M238" i="2"/>
  <c r="H489" i="1"/>
  <c r="G483" i="2"/>
  <c r="G339" i="2"/>
  <c r="G334" i="3"/>
  <c r="G338" i="3" s="1"/>
  <c r="G453" i="3"/>
  <c r="G458" i="2"/>
  <c r="X84" i="3"/>
  <c r="AH201" i="3"/>
  <c r="AC231" i="3"/>
  <c r="AC525" i="3"/>
  <c r="AK525" i="3" s="1"/>
  <c r="AA576" i="3"/>
  <c r="X255" i="3"/>
  <c r="A32" i="6"/>
  <c r="G59" i="3"/>
  <c r="G64" i="2"/>
  <c r="S554" i="3"/>
  <c r="S573" i="1"/>
  <c r="S567" i="3" s="1"/>
  <c r="AK66" i="3"/>
  <c r="Y84" i="3"/>
  <c r="N89" i="2"/>
  <c r="P89" i="2" s="1"/>
  <c r="Z201" i="3"/>
  <c r="N206" i="2"/>
  <c r="P206" i="2" s="1"/>
  <c r="AA525" i="3"/>
  <c r="Y255" i="3"/>
  <c r="O496" i="2"/>
  <c r="M258" i="2"/>
  <c r="O258" i="2"/>
  <c r="P131" i="1"/>
  <c r="J96" i="2"/>
  <c r="J160" i="2" s="1"/>
  <c r="G193" i="3"/>
  <c r="G196" i="3" s="1"/>
  <c r="G198" i="2"/>
  <c r="G201" i="2" s="1"/>
  <c r="AK578" i="3"/>
  <c r="G70" i="3"/>
  <c r="G566" i="3"/>
  <c r="N569" i="2"/>
  <c r="P569" i="2"/>
  <c r="K125" i="3"/>
  <c r="K131" i="1"/>
  <c r="K126" i="3" s="1"/>
  <c r="G242" i="3"/>
  <c r="G247" i="2"/>
  <c r="G408" i="3"/>
  <c r="G416" i="3" s="1"/>
  <c r="H421" i="1"/>
  <c r="AK591" i="3"/>
  <c r="X204" i="3"/>
  <c r="O624" i="2"/>
  <c r="N624" i="2"/>
  <c r="W299" i="1"/>
  <c r="V294" i="3" s="1"/>
  <c r="J299" i="2"/>
  <c r="J448" i="2" s="1"/>
  <c r="M306" i="2"/>
  <c r="R394" i="7"/>
  <c r="R407" i="7" s="1"/>
  <c r="R39" i="6" s="1"/>
  <c r="H17" i="8" s="1"/>
  <c r="M470" i="2"/>
  <c r="L75" i="2"/>
  <c r="L96" i="2" s="1"/>
  <c r="L160" i="2" s="1"/>
  <c r="L227" i="2"/>
  <c r="L357" i="2"/>
  <c r="S515" i="1"/>
  <c r="S510" i="3" s="1"/>
  <c r="J573" i="2"/>
  <c r="H499" i="1"/>
  <c r="H515" i="1" s="1"/>
  <c r="F14" i="8" s="1"/>
  <c r="M44" i="2"/>
  <c r="L201" i="2"/>
  <c r="O131" i="1"/>
  <c r="T299" i="1"/>
  <c r="T294" i="3" s="1"/>
  <c r="R325" i="7"/>
  <c r="R334" i="7" s="1"/>
  <c r="R34" i="6" s="1"/>
  <c r="H16" i="8" s="1"/>
  <c r="R131" i="1"/>
  <c r="R126" i="3" s="1"/>
  <c r="G529" i="3"/>
  <c r="G531" i="3" s="1"/>
  <c r="L107" i="2"/>
  <c r="L131" i="2" s="1"/>
  <c r="M131" i="1"/>
  <c r="O515" i="1"/>
  <c r="O510" i="3" s="1"/>
  <c r="R156" i="7"/>
  <c r="R167" i="7" s="1"/>
  <c r="R21" i="6" s="1"/>
  <c r="H14" i="8" s="1"/>
  <c r="R201" i="7"/>
  <c r="L144" i="2"/>
  <c r="L266" i="2"/>
  <c r="M286" i="2"/>
  <c r="P286" i="2"/>
  <c r="O286" i="2"/>
  <c r="O288" i="2" s="1"/>
  <c r="N286" i="2"/>
  <c r="G288" i="2"/>
  <c r="AE521" i="3"/>
  <c r="AJ521" i="3"/>
  <c r="Y521" i="3"/>
  <c r="AF521" i="3"/>
  <c r="AA521" i="3"/>
  <c r="AG521" i="3"/>
  <c r="X521" i="3"/>
  <c r="AC521" i="3"/>
  <c r="AI521" i="3"/>
  <c r="M537" i="2"/>
  <c r="AB521" i="3"/>
  <c r="AD521" i="3"/>
  <c r="AH521" i="3"/>
  <c r="AK202" i="3"/>
  <c r="AG290" i="3"/>
  <c r="AI290" i="3"/>
  <c r="AB290" i="3"/>
  <c r="AE290" i="3"/>
  <c r="AH290" i="3"/>
  <c r="AA290" i="3"/>
  <c r="AC290" i="3"/>
  <c r="AF290" i="3"/>
  <c r="Z290" i="3"/>
  <c r="AJ290" i="3"/>
  <c r="X290" i="3"/>
  <c r="Y290" i="3"/>
  <c r="J28" i="6"/>
  <c r="J301" i="7"/>
  <c r="O294" i="2"/>
  <c r="Y289" i="3"/>
  <c r="AE289" i="3"/>
  <c r="AJ289" i="3"/>
  <c r="AG289" i="3"/>
  <c r="AI289" i="3"/>
  <c r="AD289" i="3"/>
  <c r="AH289" i="3"/>
  <c r="AC289" i="3"/>
  <c r="Z289" i="3"/>
  <c r="AF289" i="3"/>
  <c r="AB289" i="3"/>
  <c r="AA289" i="3"/>
  <c r="N294" i="2"/>
  <c r="P294" i="2" s="1"/>
  <c r="X289" i="3"/>
  <c r="M428" i="3"/>
  <c r="M434" i="1"/>
  <c r="L343" i="2"/>
  <c r="M338" i="2"/>
  <c r="L385" i="2"/>
  <c r="M364" i="2"/>
  <c r="G119" i="3"/>
  <c r="G125" i="3" s="1"/>
  <c r="G124" i="2"/>
  <c r="H130" i="1"/>
  <c r="H131" i="1" s="1"/>
  <c r="L317" i="2"/>
  <c r="AK422" i="3"/>
  <c r="AJ75" i="3"/>
  <c r="Y75" i="3"/>
  <c r="AG75" i="3"/>
  <c r="Z75" i="3"/>
  <c r="AF75" i="3"/>
  <c r="AD75" i="3"/>
  <c r="AE75" i="3"/>
  <c r="AH75" i="3"/>
  <c r="AB75" i="3"/>
  <c r="X75" i="3"/>
  <c r="AC75" i="3"/>
  <c r="AA75" i="3"/>
  <c r="AI75" i="3"/>
  <c r="M85" i="2"/>
  <c r="O16" i="2"/>
  <c r="N16" i="2"/>
  <c r="P16" i="2" s="1"/>
  <c r="M16" i="2"/>
  <c r="M369" i="2"/>
  <c r="N369" i="2" s="1"/>
  <c r="P369" i="2" s="1"/>
  <c r="S392" i="3"/>
  <c r="S434" i="1"/>
  <c r="L380" i="3"/>
  <c r="L434" i="1"/>
  <c r="K261" i="3"/>
  <c r="K299" i="1"/>
  <c r="G134" i="3"/>
  <c r="G139" i="3" s="1"/>
  <c r="G139" i="2"/>
  <c r="H144" i="1"/>
  <c r="G240" i="3"/>
  <c r="G248" i="3" s="1"/>
  <c r="H253" i="1"/>
  <c r="G245" i="2"/>
  <c r="P70" i="2"/>
  <c r="X77" i="3"/>
  <c r="AJ77" i="3"/>
  <c r="Z77" i="3"/>
  <c r="AD77" i="3"/>
  <c r="AB77" i="3"/>
  <c r="AF77" i="3"/>
  <c r="Y77" i="3"/>
  <c r="AE77" i="3"/>
  <c r="AH77" i="3"/>
  <c r="AC77" i="3"/>
  <c r="AI77" i="3"/>
  <c r="R323" i="3"/>
  <c r="R434" i="1"/>
  <c r="O416" i="3"/>
  <c r="O434" i="1"/>
  <c r="U404" i="3"/>
  <c r="U434" i="1"/>
  <c r="N428" i="3"/>
  <c r="N434" i="1"/>
  <c r="AK160" i="3"/>
  <c r="AK602" i="3"/>
  <c r="AK425" i="3"/>
  <c r="AK402" i="3"/>
  <c r="AB167" i="3"/>
  <c r="X167" i="3"/>
  <c r="AC167" i="3"/>
  <c r="AI167" i="3"/>
  <c r="AA167" i="3"/>
  <c r="AD167" i="3"/>
  <c r="Q567" i="3"/>
  <c r="N39" i="6"/>
  <c r="N411" i="7"/>
  <c r="AK182" i="3"/>
  <c r="N41" i="2"/>
  <c r="O41" i="2"/>
  <c r="AI35" i="3"/>
  <c r="AA36" i="3"/>
  <c r="AG36" i="3"/>
  <c r="Z36" i="3"/>
  <c r="Y36" i="3"/>
  <c r="AH36" i="3"/>
  <c r="AC36" i="3"/>
  <c r="AF36" i="3"/>
  <c r="AI87" i="3"/>
  <c r="AF87" i="3"/>
  <c r="AE87" i="3"/>
  <c r="AG87" i="3"/>
  <c r="X87" i="3"/>
  <c r="AK110" i="3"/>
  <c r="AK387" i="3"/>
  <c r="AH331" i="3"/>
  <c r="AD331" i="3"/>
  <c r="AE331" i="3"/>
  <c r="Y331" i="3"/>
  <c r="AI331" i="3"/>
  <c r="Z331" i="3"/>
  <c r="AA331" i="3"/>
  <c r="AF331" i="3"/>
  <c r="AC331" i="3"/>
  <c r="AB331" i="3"/>
  <c r="AJ331" i="3"/>
  <c r="AG331" i="3"/>
  <c r="X331" i="3"/>
  <c r="AE9" i="3"/>
  <c r="Z9" i="3"/>
  <c r="Y9" i="3"/>
  <c r="AC9" i="3"/>
  <c r="AA9" i="3"/>
  <c r="AD9" i="3"/>
  <c r="AB9" i="3"/>
  <c r="O15" i="2"/>
  <c r="AJ9" i="3"/>
  <c r="N15" i="2"/>
  <c r="AG9" i="3"/>
  <c r="AI9" i="3"/>
  <c r="X9" i="3"/>
  <c r="AF9" i="3"/>
  <c r="AH9" i="3"/>
  <c r="AA256" i="3"/>
  <c r="AD78" i="3"/>
  <c r="AK74" i="3"/>
  <c r="L29" i="6"/>
  <c r="L411" i="7"/>
  <c r="AC256" i="3"/>
  <c r="AI543" i="3"/>
  <c r="P174" i="7" s="1"/>
  <c r="X329" i="3"/>
  <c r="AB329" i="3"/>
  <c r="Y329" i="3"/>
  <c r="AI329" i="3"/>
  <c r="N334" i="2"/>
  <c r="Z329" i="3"/>
  <c r="AG329" i="3"/>
  <c r="AA329" i="3"/>
  <c r="AF329" i="3"/>
  <c r="AJ329" i="3"/>
  <c r="O334" i="2"/>
  <c r="AC329" i="3"/>
  <c r="N135" i="2"/>
  <c r="AA130" i="3"/>
  <c r="AH130" i="3"/>
  <c r="X130" i="3"/>
  <c r="Y130" i="3"/>
  <c r="AD130" i="3"/>
  <c r="AI130" i="3"/>
  <c r="AG130" i="3"/>
  <c r="O135" i="2"/>
  <c r="AB130" i="3"/>
  <c r="Z130" i="3"/>
  <c r="M378" i="2"/>
  <c r="P378" i="2"/>
  <c r="AK96" i="3"/>
  <c r="O70" i="2"/>
  <c r="Y65" i="3"/>
  <c r="AA65" i="3"/>
  <c r="AI65" i="3"/>
  <c r="AE65" i="3"/>
  <c r="AC65" i="3"/>
  <c r="AF65" i="3"/>
  <c r="H29" i="6"/>
  <c r="H411" i="7"/>
  <c r="G34" i="6"/>
  <c r="G411" i="7"/>
  <c r="AG318" i="3"/>
  <c r="Y318" i="3"/>
  <c r="AF318" i="3"/>
  <c r="AI318" i="3"/>
  <c r="AD318" i="3"/>
  <c r="AB318" i="3"/>
  <c r="AH318" i="3"/>
  <c r="AC318" i="3"/>
  <c r="X318" i="3"/>
  <c r="AE318" i="3"/>
  <c r="AJ318" i="3"/>
  <c r="Z318" i="3"/>
  <c r="AK328" i="3"/>
  <c r="X78" i="3"/>
  <c r="AF78" i="3"/>
  <c r="AE78" i="3"/>
  <c r="AA78" i="3"/>
  <c r="AG78" i="3"/>
  <c r="AC78" i="3"/>
  <c r="Z78" i="3"/>
  <c r="AB78" i="3"/>
  <c r="AH78" i="3"/>
  <c r="AJ78" i="3"/>
  <c r="AI585" i="3"/>
  <c r="AH585" i="3"/>
  <c r="AJ585" i="3"/>
  <c r="AG585" i="3"/>
  <c r="AC585" i="3"/>
  <c r="AA585" i="3"/>
  <c r="AF585" i="3"/>
  <c r="X585" i="3"/>
  <c r="Y585" i="3"/>
  <c r="Z585" i="3"/>
  <c r="AB585" i="3"/>
  <c r="AE585" i="3"/>
  <c r="AA50" i="3"/>
  <c r="AH50" i="3"/>
  <c r="X50" i="3"/>
  <c r="AD50" i="3"/>
  <c r="AE50" i="3"/>
  <c r="N378" i="2"/>
  <c r="O443" i="2"/>
  <c r="Y438" i="3"/>
  <c r="AH438" i="3"/>
  <c r="N443" i="2"/>
  <c r="P443" i="2" s="1"/>
  <c r="AC438" i="3"/>
  <c r="AA438" i="3"/>
  <c r="AF438" i="3"/>
  <c r="X438" i="3"/>
  <c r="AI438" i="3"/>
  <c r="Z438" i="3"/>
  <c r="AE438" i="3"/>
  <c r="N142" i="2"/>
  <c r="AK606" i="3"/>
  <c r="Q29" i="6"/>
  <c r="Q411" i="7"/>
  <c r="R300" i="7"/>
  <c r="AB258" i="3"/>
  <c r="AH258" i="3"/>
  <c r="X258" i="3"/>
  <c r="AJ258" i="3"/>
  <c r="AD258" i="3"/>
  <c r="Z258" i="3"/>
  <c r="AA258" i="3"/>
  <c r="AG258" i="3"/>
  <c r="AC258" i="3"/>
  <c r="AE258" i="3"/>
  <c r="AK480" i="3"/>
  <c r="AA540" i="3"/>
  <c r="AG540" i="3"/>
  <c r="AG543" i="3" s="1"/>
  <c r="N174" i="7" s="1"/>
  <c r="AH540" i="3"/>
  <c r="Q294" i="3"/>
  <c r="Q448" i="1"/>
  <c r="Q443" i="3" s="1"/>
  <c r="AC200" i="3"/>
  <c r="AA200" i="3"/>
  <c r="AG200" i="3"/>
  <c r="AB200" i="3"/>
  <c r="O205" i="2"/>
  <c r="AF200" i="3"/>
  <c r="Y200" i="3"/>
  <c r="AE200" i="3"/>
  <c r="K91" i="3"/>
  <c r="K160" i="1"/>
  <c r="K155" i="3" s="1"/>
  <c r="AK144" i="3"/>
  <c r="O411" i="7"/>
  <c r="O39" i="6"/>
  <c r="AJ257" i="3"/>
  <c r="AH257" i="3"/>
  <c r="AC257" i="3"/>
  <c r="AA257" i="3"/>
  <c r="O262" i="2"/>
  <c r="AI257" i="3"/>
  <c r="AE257" i="3"/>
  <c r="AD257" i="3"/>
  <c r="X257" i="3"/>
  <c r="AG257" i="3"/>
  <c r="Y257" i="3"/>
  <c r="N262" i="2"/>
  <c r="Z257" i="3"/>
  <c r="AK454" i="3"/>
  <c r="AK548" i="3"/>
  <c r="AJ177" i="3"/>
  <c r="AB177" i="3"/>
  <c r="Z177" i="3"/>
  <c r="Y177" i="3"/>
  <c r="AI177" i="3"/>
  <c r="AD177" i="3"/>
  <c r="X177" i="3"/>
  <c r="K595" i="3"/>
  <c r="G266" i="2"/>
  <c r="P261" i="2"/>
  <c r="AA177" i="3"/>
  <c r="G328" i="2"/>
  <c r="M324" i="2"/>
  <c r="N324" i="2"/>
  <c r="N328" i="2" s="1"/>
  <c r="O142" i="2"/>
  <c r="M142" i="2"/>
  <c r="AG608" i="3"/>
  <c r="Z608" i="3"/>
  <c r="AD608" i="3"/>
  <c r="AC608" i="3"/>
  <c r="AH608" i="3"/>
  <c r="AK230" i="3"/>
  <c r="AE613" i="3"/>
  <c r="AJ613" i="3"/>
  <c r="AF613" i="3"/>
  <c r="AG613" i="3"/>
  <c r="O619" i="2"/>
  <c r="X613" i="3"/>
  <c r="AI613" i="3"/>
  <c r="AD613" i="3"/>
  <c r="Z613" i="3"/>
  <c r="AK588" i="3"/>
  <c r="R27" i="6"/>
  <c r="R217" i="7"/>
  <c r="M111" i="2"/>
  <c r="O111" i="2" s="1"/>
  <c r="G120" i="2"/>
  <c r="AG177" i="3"/>
  <c r="M43" i="2"/>
  <c r="O43" i="2" s="1"/>
  <c r="G49" i="2"/>
  <c r="AK48" i="3"/>
  <c r="P102" i="2"/>
  <c r="P193" i="2"/>
  <c r="AG580" i="3"/>
  <c r="AC580" i="3"/>
  <c r="AJ580" i="3"/>
  <c r="Y580" i="3"/>
  <c r="AD580" i="3"/>
  <c r="AI580" i="3"/>
  <c r="AB580" i="3"/>
  <c r="X580" i="3"/>
  <c r="AK206" i="3"/>
  <c r="I411" i="7"/>
  <c r="P39" i="6"/>
  <c r="AJ335" i="3"/>
  <c r="X335" i="3"/>
  <c r="AI335" i="3"/>
  <c r="Z335" i="3"/>
  <c r="AH335" i="3"/>
  <c r="AF335" i="3"/>
  <c r="AD335" i="3"/>
  <c r="AJ408" i="3"/>
  <c r="AI408" i="3"/>
  <c r="AG408" i="3"/>
  <c r="Y408" i="3"/>
  <c r="AA408" i="3"/>
  <c r="AK466" i="3"/>
  <c r="P172" i="2"/>
  <c r="Z107" i="3"/>
  <c r="AE409" i="3"/>
  <c r="AB409" i="3"/>
  <c r="X408" i="3"/>
  <c r="J411" i="7"/>
  <c r="M407" i="7"/>
  <c r="AC335" i="3"/>
  <c r="AE408" i="3"/>
  <c r="N495" i="2"/>
  <c r="P495" i="2" s="1"/>
  <c r="AE490" i="3"/>
  <c r="AH490" i="3"/>
  <c r="AA490" i="3"/>
  <c r="AG490" i="3"/>
  <c r="AD490" i="3"/>
  <c r="Z490" i="3"/>
  <c r="Z122" i="3"/>
  <c r="AJ122" i="3"/>
  <c r="AD122" i="3"/>
  <c r="AH122" i="3"/>
  <c r="AC122" i="3"/>
  <c r="Y122" i="3"/>
  <c r="AE122" i="3"/>
  <c r="X122" i="3"/>
  <c r="AB122" i="3"/>
  <c r="AK541" i="3"/>
  <c r="AD481" i="3"/>
  <c r="AF481" i="3"/>
  <c r="X481" i="3"/>
  <c r="AG481" i="3"/>
  <c r="AC481" i="3"/>
  <c r="Y481" i="3"/>
  <c r="AB481" i="3"/>
  <c r="N172" i="2"/>
  <c r="Y107" i="3"/>
  <c r="P257" i="2"/>
  <c r="AG97" i="3"/>
  <c r="Z97" i="3"/>
  <c r="AB97" i="3"/>
  <c r="F411" i="7"/>
  <c r="E411" i="7"/>
  <c r="P301" i="7"/>
  <c r="P28" i="6"/>
  <c r="AA335" i="3"/>
  <c r="AC408" i="3"/>
  <c r="AH562" i="3"/>
  <c r="AG562" i="3"/>
  <c r="AC562" i="3"/>
  <c r="AA562" i="3"/>
  <c r="AF562" i="3"/>
  <c r="AJ562" i="3"/>
  <c r="AK342" i="3"/>
  <c r="AB107" i="3"/>
  <c r="AB335" i="3"/>
  <c r="AK396" i="3"/>
  <c r="AB408" i="3"/>
  <c r="AK152" i="3"/>
  <c r="AK166" i="3"/>
  <c r="AK489" i="3"/>
  <c r="AG107" i="3"/>
  <c r="AH97" i="3"/>
  <c r="AA97" i="3"/>
  <c r="AC97" i="3"/>
  <c r="AK426" i="3"/>
  <c r="Y335" i="3"/>
  <c r="AK60" i="3"/>
  <c r="AK523" i="3"/>
  <c r="AF408" i="3"/>
  <c r="AK232" i="3"/>
  <c r="AI601" i="3"/>
  <c r="Y411" i="3"/>
  <c r="AF411" i="3"/>
  <c r="AH411" i="3"/>
  <c r="AE411" i="3"/>
  <c r="AK440" i="3"/>
  <c r="AK592" i="3"/>
  <c r="P219" i="2"/>
  <c r="N219" i="2"/>
  <c r="G227" i="2"/>
  <c r="Z52" i="3"/>
  <c r="AF52" i="3"/>
  <c r="AE52" i="3"/>
  <c r="AK561" i="3"/>
  <c r="AF609" i="3"/>
  <c r="Z609" i="3"/>
  <c r="Y609" i="3"/>
  <c r="AG372" i="3"/>
  <c r="AF372" i="3"/>
  <c r="AA372" i="3"/>
  <c r="AE372" i="3"/>
  <c r="AJ372" i="3"/>
  <c r="Y288" i="3"/>
  <c r="Z288" i="3"/>
  <c r="AD288" i="3"/>
  <c r="N293" i="2"/>
  <c r="AH288" i="3"/>
  <c r="AG288" i="3"/>
  <c r="AC288" i="3"/>
  <c r="X288" i="3"/>
  <c r="AB504" i="3"/>
  <c r="Y504" i="3"/>
  <c r="AA504" i="3"/>
  <c r="AF504" i="3"/>
  <c r="AJ504" i="3"/>
  <c r="O509" i="2"/>
  <c r="AE504" i="3"/>
  <c r="N509" i="2"/>
  <c r="P509" i="2" s="1"/>
  <c r="AH504" i="3"/>
  <c r="AG504" i="3"/>
  <c r="AD504" i="3"/>
  <c r="X504" i="3"/>
  <c r="Z536" i="3"/>
  <c r="AB536" i="3"/>
  <c r="AB543" i="3" s="1"/>
  <c r="AC536" i="3"/>
  <c r="AH536" i="3"/>
  <c r="AF536" i="3"/>
  <c r="O542" i="2"/>
  <c r="O549" i="2" s="1"/>
  <c r="AE536" i="3"/>
  <c r="AE543" i="3" s="1"/>
  <c r="X536" i="3"/>
  <c r="AD536" i="3"/>
  <c r="AD543" i="3" s="1"/>
  <c r="AA536" i="3"/>
  <c r="AC42" i="3"/>
  <c r="K5" i="6"/>
  <c r="AF601" i="3"/>
  <c r="AB350" i="3"/>
  <c r="Z350" i="3"/>
  <c r="AG350" i="3"/>
  <c r="AC350" i="3"/>
  <c r="AD350" i="3"/>
  <c r="AF350" i="3"/>
  <c r="AA350" i="3"/>
  <c r="AC145" i="3"/>
  <c r="X145" i="3"/>
  <c r="N150" i="2"/>
  <c r="AH145" i="3"/>
  <c r="AB145" i="3"/>
  <c r="AA145" i="3"/>
  <c r="AE145" i="3"/>
  <c r="AJ145" i="3"/>
  <c r="Z145" i="3"/>
  <c r="O150" i="2"/>
  <c r="AK332" i="3"/>
  <c r="AK201" i="3"/>
  <c r="M312" i="2"/>
  <c r="N312" i="2" s="1"/>
  <c r="P312" i="2" s="1"/>
  <c r="G317" i="2"/>
  <c r="AG450" i="3"/>
  <c r="Y450" i="3"/>
  <c r="AC366" i="3"/>
  <c r="AH366" i="3"/>
  <c r="X366" i="3"/>
  <c r="Z366" i="3"/>
  <c r="AD366" i="3"/>
  <c r="AF366" i="3"/>
  <c r="AJ366" i="3"/>
  <c r="AB366" i="3"/>
  <c r="AA366" i="3"/>
  <c r="AG366" i="3"/>
  <c r="AE366" i="3"/>
  <c r="Y217" i="3"/>
  <c r="Y222" i="3" s="1"/>
  <c r="AB217" i="3"/>
  <c r="AB222" i="3" s="1"/>
  <c r="N222" i="2"/>
  <c r="P222" i="2" s="1"/>
  <c r="AD217" i="3"/>
  <c r="AH217" i="3"/>
  <c r="AH222" i="3" s="1"/>
  <c r="AA217" i="3"/>
  <c r="AA222" i="3" s="1"/>
  <c r="AG217" i="3"/>
  <c r="AC217" i="3"/>
  <c r="X217" i="3"/>
  <c r="AE217" i="3"/>
  <c r="AE222" i="3" s="1"/>
  <c r="AF270" i="3"/>
  <c r="X270" i="3"/>
  <c r="Z270" i="3"/>
  <c r="Y270" i="3"/>
  <c r="AA270" i="3"/>
  <c r="AJ270" i="3"/>
  <c r="AB270" i="3"/>
  <c r="AC270" i="3"/>
  <c r="AD270" i="3"/>
  <c r="Z14" i="3"/>
  <c r="X14" i="3"/>
  <c r="AB14" i="3"/>
  <c r="AD14" i="3"/>
  <c r="N20" i="2"/>
  <c r="P20" i="2" s="1"/>
  <c r="O20" i="2"/>
  <c r="AG14" i="3"/>
  <c r="AC14" i="3"/>
  <c r="Y14" i="3"/>
  <c r="AF14" i="3"/>
  <c r="AE14" i="3"/>
  <c r="AA14" i="3"/>
  <c r="AH14" i="3"/>
  <c r="Q55" i="3"/>
  <c r="Q96" i="1"/>
  <c r="Q91" i="3" s="1"/>
  <c r="AF42" i="3"/>
  <c r="AG601" i="3"/>
  <c r="AH601" i="3"/>
  <c r="AC52" i="3"/>
  <c r="AC113" i="3"/>
  <c r="X113" i="3"/>
  <c r="AB113" i="3"/>
  <c r="AK526" i="3"/>
  <c r="M136" i="2"/>
  <c r="N136" i="2" s="1"/>
  <c r="P136" i="2" s="1"/>
  <c r="AK135" i="3"/>
  <c r="AA229" i="3"/>
  <c r="AB229" i="3"/>
  <c r="AD229" i="3"/>
  <c r="O234" i="2"/>
  <c r="Z229" i="3"/>
  <c r="X229" i="3"/>
  <c r="AC229" i="3"/>
  <c r="AE229" i="3"/>
  <c r="AJ229" i="3"/>
  <c r="AJ601" i="3"/>
  <c r="AD52" i="3"/>
  <c r="AK143" i="3"/>
  <c r="AJ344" i="3"/>
  <c r="AG344" i="3"/>
  <c r="AH344" i="3"/>
  <c r="AB344" i="3"/>
  <c r="AK434" i="3"/>
  <c r="AK468" i="3"/>
  <c r="AK362" i="3"/>
  <c r="AF215" i="3"/>
  <c r="AD215" i="3"/>
  <c r="AG215" i="3"/>
  <c r="AG222" i="3" s="1"/>
  <c r="AK76" i="3"/>
  <c r="AA365" i="3"/>
  <c r="AD365" i="3"/>
  <c r="AB587" i="3"/>
  <c r="AA587" i="3"/>
  <c r="Y587" i="3"/>
  <c r="X587" i="3"/>
  <c r="O593" i="2"/>
  <c r="AD231" i="3"/>
  <c r="X231" i="3"/>
  <c r="Y231" i="3"/>
  <c r="Z231" i="3"/>
  <c r="AA231" i="3"/>
  <c r="O236" i="2"/>
  <c r="AF231" i="3"/>
  <c r="O529" i="2"/>
  <c r="G537" i="2"/>
  <c r="Z492" i="3"/>
  <c r="AA492" i="3"/>
  <c r="AD191" i="3"/>
  <c r="AF191" i="3"/>
  <c r="AH191" i="3"/>
  <c r="AB191" i="3"/>
  <c r="X191" i="3"/>
  <c r="Z191" i="3"/>
  <c r="Z207" i="3"/>
  <c r="X207" i="3"/>
  <c r="AH207" i="3"/>
  <c r="AD361" i="3"/>
  <c r="Y361" i="3"/>
  <c r="AH361" i="3"/>
  <c r="X369" i="3"/>
  <c r="AF369" i="3"/>
  <c r="AB369" i="3"/>
  <c r="AD369" i="3"/>
  <c r="Z369" i="3"/>
  <c r="M321" i="2"/>
  <c r="P321" i="2"/>
  <c r="P328" i="2" s="1"/>
  <c r="AC371" i="3"/>
  <c r="X371" i="3"/>
  <c r="AK371" i="3" s="1"/>
  <c r="X365" i="3"/>
  <c r="AD437" i="3"/>
  <c r="AB437" i="3"/>
  <c r="AC437" i="3"/>
  <c r="AA437" i="3"/>
  <c r="Y437" i="3"/>
  <c r="Z607" i="3"/>
  <c r="AA607" i="3"/>
  <c r="X607" i="3"/>
  <c r="AA49" i="3"/>
  <c r="AB49" i="3"/>
  <c r="M372" i="2"/>
  <c r="Y365" i="3"/>
  <c r="X610" i="3"/>
  <c r="AB610" i="3"/>
  <c r="Z610" i="3"/>
  <c r="AA610" i="3"/>
  <c r="G209" i="3"/>
  <c r="AC433" i="3"/>
  <c r="X433" i="3"/>
  <c r="Y433" i="3"/>
  <c r="Z589" i="3"/>
  <c r="AC589" i="3"/>
  <c r="M296" i="2"/>
  <c r="M298" i="2" s="1"/>
  <c r="O296" i="2"/>
  <c r="N30" i="2"/>
  <c r="N34" i="2" s="1"/>
  <c r="P30" i="2"/>
  <c r="P34" i="2" s="1"/>
  <c r="O30" i="2"/>
  <c r="O34" i="2" s="1"/>
  <c r="M30" i="2"/>
  <c r="P494" i="3"/>
  <c r="P515" i="1"/>
  <c r="P510" i="3" s="1"/>
  <c r="AD423" i="3"/>
  <c r="X437" i="3"/>
  <c r="AB607" i="3"/>
  <c r="N442" i="2"/>
  <c r="O613" i="2"/>
  <c r="N613" i="2"/>
  <c r="P613" i="2" s="1"/>
  <c r="M381" i="2"/>
  <c r="O381" i="2"/>
  <c r="M299" i="1"/>
  <c r="M294" i="3" s="1"/>
  <c r="M273" i="3"/>
  <c r="Z437" i="3"/>
  <c r="O616" i="2"/>
  <c r="N616" i="2"/>
  <c r="P616" i="2" s="1"/>
  <c r="Z503" i="3"/>
  <c r="AA503" i="3"/>
  <c r="AF112" i="3"/>
  <c r="Z112" i="3"/>
  <c r="AD112" i="3"/>
  <c r="X112" i="3"/>
  <c r="AC23" i="3"/>
  <c r="Y23" i="3"/>
  <c r="AB23" i="3"/>
  <c r="T80" i="3"/>
  <c r="T96" i="1"/>
  <c r="O24" i="1"/>
  <c r="O18" i="3" s="1"/>
  <c r="O17" i="3"/>
  <c r="T442" i="3"/>
  <c r="T448" i="1"/>
  <c r="G227" i="3"/>
  <c r="G235" i="3" s="1"/>
  <c r="G232" i="2"/>
  <c r="Z460" i="3"/>
  <c r="O366" i="2"/>
  <c r="AC460" i="3"/>
  <c r="AB583" i="3"/>
  <c r="O113" i="2"/>
  <c r="P463" i="2"/>
  <c r="X146" i="3"/>
  <c r="AC505" i="3"/>
  <c r="X460" i="3"/>
  <c r="Y460" i="3"/>
  <c r="AA583" i="3"/>
  <c r="N612" i="2"/>
  <c r="AH108" i="3"/>
  <c r="Z374" i="3"/>
  <c r="G488" i="3"/>
  <c r="G494" i="3" s="1"/>
  <c r="N128" i="2"/>
  <c r="M128" i="2"/>
  <c r="L621" i="3"/>
  <c r="L628" i="1"/>
  <c r="Y505" i="3"/>
  <c r="Y583" i="3"/>
  <c r="AB108" i="3"/>
  <c r="AH374" i="3"/>
  <c r="D49" i="7"/>
  <c r="B10" i="6" s="1"/>
  <c r="O370" i="2"/>
  <c r="G493" i="2"/>
  <c r="N476" i="2"/>
  <c r="P476" i="2"/>
  <c r="N151" i="2"/>
  <c r="P151" i="2" s="1"/>
  <c r="AC108" i="3"/>
  <c r="X583" i="3"/>
  <c r="X108" i="3"/>
  <c r="Z146" i="3"/>
  <c r="AB374" i="3"/>
  <c r="O612" i="2"/>
  <c r="H240" i="1"/>
  <c r="N459" i="2"/>
  <c r="AH146" i="3"/>
  <c r="AF108" i="3"/>
  <c r="AA108" i="3"/>
  <c r="AF146" i="3"/>
  <c r="AC374" i="3"/>
  <c r="U594" i="3"/>
  <c r="U601" i="1"/>
  <c r="M304" i="2"/>
  <c r="G90" i="2"/>
  <c r="G85" i="3"/>
  <c r="G90" i="3" s="1"/>
  <c r="N288" i="2"/>
  <c r="W131" i="1"/>
  <c r="R594" i="3"/>
  <c r="Q131" i="1"/>
  <c r="G482" i="3"/>
  <c r="G484" i="3" s="1"/>
  <c r="G487" i="2"/>
  <c r="H317" i="1"/>
  <c r="L23" i="2"/>
  <c r="L24" i="2" s="1"/>
  <c r="U299" i="1"/>
  <c r="U294" i="3" s="1"/>
  <c r="R102" i="7"/>
  <c r="R112" i="7" s="1"/>
  <c r="R16" i="6" s="1"/>
  <c r="H13" i="8" s="1"/>
  <c r="L34" i="2"/>
  <c r="L288" i="2"/>
  <c r="R67" i="7"/>
  <c r="R74" i="7" s="1"/>
  <c r="L278" i="2"/>
  <c r="X51" i="3" l="1"/>
  <c r="Z51" i="3"/>
  <c r="Y51" i="3"/>
  <c r="AA51" i="3"/>
  <c r="AC51" i="3"/>
  <c r="AC55" i="3" s="1"/>
  <c r="AE51" i="3"/>
  <c r="AD51" i="3"/>
  <c r="AB51" i="3"/>
  <c r="AF51" i="3"/>
  <c r="AJ51" i="3"/>
  <c r="AH51" i="3"/>
  <c r="AG51" i="3"/>
  <c r="AI51" i="3"/>
  <c r="AB239" i="3"/>
  <c r="Y239" i="3"/>
  <c r="AG239" i="3"/>
  <c r="AC239" i="3"/>
  <c r="AE239" i="3"/>
  <c r="AD239" i="3"/>
  <c r="AA239" i="3"/>
  <c r="AJ239" i="3"/>
  <c r="Z239" i="3"/>
  <c r="X239" i="3"/>
  <c r="AF239" i="3"/>
  <c r="AH239" i="3"/>
  <c r="AI239" i="3"/>
  <c r="AF543" i="3"/>
  <c r="M174" i="7" s="1"/>
  <c r="AK302" i="3"/>
  <c r="AK618" i="3"/>
  <c r="AK500" i="3"/>
  <c r="AK501" i="3"/>
  <c r="P406" i="2"/>
  <c r="M406" i="2"/>
  <c r="O406" i="2"/>
  <c r="N406" i="2"/>
  <c r="G409" i="2"/>
  <c r="O354" i="2"/>
  <c r="O357" i="2" s="1"/>
  <c r="M354" i="2"/>
  <c r="N354" i="2"/>
  <c r="N357" i="2" s="1"/>
  <c r="P354" i="2"/>
  <c r="P357" i="2" s="1"/>
  <c r="G357" i="2"/>
  <c r="AB255" i="3"/>
  <c r="AC255" i="3"/>
  <c r="AI255" i="3"/>
  <c r="Z448" i="3"/>
  <c r="X448" i="3"/>
  <c r="AK448" i="3" s="1"/>
  <c r="AB448" i="3"/>
  <c r="AG448" i="3"/>
  <c r="AH448" i="3"/>
  <c r="AC448" i="3"/>
  <c r="AD448" i="3"/>
  <c r="AF448" i="3"/>
  <c r="AE448" i="3"/>
  <c r="AJ448" i="3"/>
  <c r="AI448" i="3"/>
  <c r="O453" i="2"/>
  <c r="AA448" i="3"/>
  <c r="X357" i="3"/>
  <c r="AG357" i="3"/>
  <c r="Y357" i="3"/>
  <c r="AE357" i="3"/>
  <c r="AC357" i="3"/>
  <c r="AK357" i="3" s="1"/>
  <c r="AI357" i="3"/>
  <c r="AJ357" i="3"/>
  <c r="O55" i="2"/>
  <c r="AG50" i="3"/>
  <c r="AF50" i="3"/>
  <c r="AB50" i="3"/>
  <c r="Y50" i="3"/>
  <c r="AJ50" i="3"/>
  <c r="AK50" i="3" s="1"/>
  <c r="AI50" i="3"/>
  <c r="AC50" i="3"/>
  <c r="Z50" i="3"/>
  <c r="Z612" i="3"/>
  <c r="AA612" i="3"/>
  <c r="AE612" i="3"/>
  <c r="X612" i="3"/>
  <c r="AH612" i="3"/>
  <c r="AD612" i="3"/>
  <c r="AJ612" i="3"/>
  <c r="AG612" i="3"/>
  <c r="AB612" i="3"/>
  <c r="AC612" i="3"/>
  <c r="Y612" i="3"/>
  <c r="AI612" i="3"/>
  <c r="AF612" i="3"/>
  <c r="AC163" i="3"/>
  <c r="AA163" i="3"/>
  <c r="Y163" i="3"/>
  <c r="X163" i="3"/>
  <c r="AD163" i="3"/>
  <c r="AF163" i="3"/>
  <c r="Z163" i="3"/>
  <c r="AB163" i="3"/>
  <c r="AE163" i="3"/>
  <c r="AI163" i="3"/>
  <c r="AJ163" i="3"/>
  <c r="N248" i="2"/>
  <c r="P248" i="2" s="1"/>
  <c r="Y243" i="3"/>
  <c r="AF243" i="3"/>
  <c r="AD243" i="3"/>
  <c r="AE243" i="3"/>
  <c r="AH243" i="3"/>
  <c r="AG243" i="3"/>
  <c r="AA243" i="3"/>
  <c r="Z243" i="3"/>
  <c r="AB243" i="3"/>
  <c r="X243" i="3"/>
  <c r="AC243" i="3"/>
  <c r="AJ243" i="3"/>
  <c r="AI243" i="3"/>
  <c r="O537" i="2"/>
  <c r="G23" i="2"/>
  <c r="G24" i="2" s="1"/>
  <c r="Y80" i="3"/>
  <c r="G126" i="3"/>
  <c r="G17" i="3"/>
  <c r="G18" i="3" s="1"/>
  <c r="AK516" i="3"/>
  <c r="Z615" i="3"/>
  <c r="AJ615" i="3"/>
  <c r="X109" i="3"/>
  <c r="AK109" i="3" s="1"/>
  <c r="AH109" i="3"/>
  <c r="Z109" i="3"/>
  <c r="AC109" i="3"/>
  <c r="AB109" i="3"/>
  <c r="AD109" i="3"/>
  <c r="AG109" i="3"/>
  <c r="Y109" i="3"/>
  <c r="O114" i="2"/>
  <c r="O120" i="2" s="1"/>
  <c r="AA109" i="3"/>
  <c r="AJ109" i="3"/>
  <c r="AI109" i="3"/>
  <c r="AE109" i="3"/>
  <c r="O167" i="2"/>
  <c r="M167" i="2"/>
  <c r="N167" i="2"/>
  <c r="P167" i="2" s="1"/>
  <c r="P174" i="2" s="1"/>
  <c r="Y605" i="3"/>
  <c r="X605" i="3"/>
  <c r="AC605" i="3"/>
  <c r="Z605" i="3"/>
  <c r="AB605" i="3"/>
  <c r="AE605" i="3"/>
  <c r="AH605" i="3"/>
  <c r="AA605" i="3"/>
  <c r="AD605" i="3"/>
  <c r="AG605" i="3"/>
  <c r="AJ605" i="3"/>
  <c r="AF605" i="3"/>
  <c r="AI605" i="3"/>
  <c r="P238" i="2"/>
  <c r="N238" i="2"/>
  <c r="G91" i="3"/>
  <c r="AK518" i="3"/>
  <c r="AK241" i="3"/>
  <c r="N91" i="3"/>
  <c r="N160" i="1"/>
  <c r="N155" i="3" s="1"/>
  <c r="AJ563" i="3"/>
  <c r="X563" i="3"/>
  <c r="AA563" i="3"/>
  <c r="AE563" i="3"/>
  <c r="AB563" i="3"/>
  <c r="AG563" i="3"/>
  <c r="AH563" i="3"/>
  <c r="Z563" i="3"/>
  <c r="AC563" i="3"/>
  <c r="AD563" i="3"/>
  <c r="Y563" i="3"/>
  <c r="AI563" i="3"/>
  <c r="AF563" i="3"/>
  <c r="AK204" i="3"/>
  <c r="N409" i="2"/>
  <c r="AK345" i="3"/>
  <c r="AK412" i="3"/>
  <c r="AK269" i="3"/>
  <c r="AK265" i="3"/>
  <c r="AK539" i="3"/>
  <c r="O315" i="2"/>
  <c r="P315" i="2"/>
  <c r="M315" i="2"/>
  <c r="N315" i="2"/>
  <c r="P72" i="2"/>
  <c r="N72" i="2"/>
  <c r="AD246" i="3"/>
  <c r="Z246" i="3"/>
  <c r="AA246" i="3"/>
  <c r="AE246" i="3"/>
  <c r="AG246" i="3"/>
  <c r="AJ246" i="3"/>
  <c r="AI246" i="3"/>
  <c r="AH246" i="3"/>
  <c r="AC246" i="3"/>
  <c r="X246" i="3"/>
  <c r="AB246" i="3"/>
  <c r="Y246" i="3"/>
  <c r="AF246" i="3"/>
  <c r="Z388" i="3"/>
  <c r="Z392" i="3" s="1"/>
  <c r="AB388" i="3"/>
  <c r="AB392" i="3" s="1"/>
  <c r="AH388" i="3"/>
  <c r="AH392" i="3" s="1"/>
  <c r="Y388" i="3"/>
  <c r="Y392" i="3" s="1"/>
  <c r="AF388" i="3"/>
  <c r="AF392" i="3" s="1"/>
  <c r="AE388" i="3"/>
  <c r="AE392" i="3" s="1"/>
  <c r="AD388" i="3"/>
  <c r="AC388" i="3"/>
  <c r="AC392" i="3" s="1"/>
  <c r="AI388" i="3"/>
  <c r="AI392" i="3" s="1"/>
  <c r="X388" i="3"/>
  <c r="AG388" i="3"/>
  <c r="AG392" i="3" s="1"/>
  <c r="AJ388" i="3"/>
  <c r="AJ392" i="3" s="1"/>
  <c r="AA388" i="3"/>
  <c r="AA392" i="3" s="1"/>
  <c r="AA527" i="3"/>
  <c r="Y527" i="3"/>
  <c r="Z527" i="3"/>
  <c r="AF527" i="3"/>
  <c r="AC527" i="3"/>
  <c r="AG527" i="3"/>
  <c r="AE527" i="3"/>
  <c r="AJ527" i="3"/>
  <c r="AI528" i="3"/>
  <c r="AK528" i="3" s="1"/>
  <c r="AB527" i="3"/>
  <c r="X527" i="3"/>
  <c r="AH527" i="3"/>
  <c r="AD527" i="3"/>
  <c r="O375" i="2"/>
  <c r="M375" i="2"/>
  <c r="P272" i="2"/>
  <c r="N272" i="2"/>
  <c r="N278" i="2" s="1"/>
  <c r="M272" i="2"/>
  <c r="O272" i="2"/>
  <c r="AC400" i="3"/>
  <c r="AA400" i="3"/>
  <c r="Z400" i="3"/>
  <c r="AB400" i="3"/>
  <c r="X400" i="3"/>
  <c r="AD400" i="3"/>
  <c r="Y400" i="3"/>
  <c r="AE400" i="3"/>
  <c r="AH400" i="3"/>
  <c r="AF400" i="3"/>
  <c r="AG400" i="3"/>
  <c r="AJ400" i="3"/>
  <c r="AI400" i="3"/>
  <c r="AH609" i="3"/>
  <c r="X609" i="3"/>
  <c r="AJ609" i="3"/>
  <c r="AC609" i="3"/>
  <c r="AI609" i="3"/>
  <c r="AE609" i="3"/>
  <c r="AA609" i="3"/>
  <c r="AG609" i="3"/>
  <c r="AB609" i="3"/>
  <c r="AK609" i="3" s="1"/>
  <c r="AD609" i="3"/>
  <c r="AF222" i="3"/>
  <c r="AK220" i="3"/>
  <c r="O409" i="2"/>
  <c r="P278" i="2"/>
  <c r="AK520" i="3"/>
  <c r="Y147" i="3"/>
  <c r="AD147" i="3"/>
  <c r="AG147" i="3"/>
  <c r="Z147" i="3"/>
  <c r="AJ147" i="3"/>
  <c r="AH147" i="3"/>
  <c r="X147" i="3"/>
  <c r="AB147" i="3"/>
  <c r="AI147" i="3"/>
  <c r="AE147" i="3"/>
  <c r="AC147" i="3"/>
  <c r="N259" i="2"/>
  <c r="M259" i="2"/>
  <c r="P259" i="2"/>
  <c r="O259" i="2"/>
  <c r="S91" i="3"/>
  <c r="S160" i="1"/>
  <c r="S155" i="3" s="1"/>
  <c r="Z498" i="3"/>
  <c r="Y498" i="3"/>
  <c r="AB498" i="3"/>
  <c r="AF498" i="3"/>
  <c r="AD498" i="3"/>
  <c r="AE498" i="3"/>
  <c r="X498" i="3"/>
  <c r="AG498" i="3"/>
  <c r="AJ498" i="3"/>
  <c r="AA498" i="3"/>
  <c r="AI498" i="3"/>
  <c r="AC498" i="3"/>
  <c r="AH498" i="3"/>
  <c r="AK61" i="3"/>
  <c r="G174" i="2"/>
  <c r="N447" i="2"/>
  <c r="AB55" i="3"/>
  <c r="AC222" i="3"/>
  <c r="O266" i="2"/>
  <c r="G567" i="3"/>
  <c r="G474" i="3"/>
  <c r="AD392" i="3"/>
  <c r="AK358" i="3"/>
  <c r="AK360" i="3"/>
  <c r="AK398" i="3"/>
  <c r="AK616" i="3"/>
  <c r="AH163" i="3"/>
  <c r="M565" i="2"/>
  <c r="N565" i="2" s="1"/>
  <c r="P565" i="2" s="1"/>
  <c r="M40" i="2"/>
  <c r="O40" i="2"/>
  <c r="O49" i="2" s="1"/>
  <c r="N463" i="2"/>
  <c r="O463" i="2"/>
  <c r="M463" i="2"/>
  <c r="N168" i="2"/>
  <c r="P168" i="2" s="1"/>
  <c r="N368" i="2"/>
  <c r="P368" i="2" s="1"/>
  <c r="AF363" i="3"/>
  <c r="AA363" i="3"/>
  <c r="X363" i="3"/>
  <c r="AK363" i="3" s="1"/>
  <c r="AG363" i="3"/>
  <c r="AI363" i="3"/>
  <c r="AC464" i="3"/>
  <c r="Y464" i="3"/>
  <c r="AA464" i="3"/>
  <c r="AD464" i="3"/>
  <c r="Z464" i="3"/>
  <c r="X464" i="3"/>
  <c r="AF464" i="3"/>
  <c r="AE464" i="3"/>
  <c r="AH464" i="3"/>
  <c r="AG464" i="3"/>
  <c r="AJ464" i="3"/>
  <c r="AB464" i="3"/>
  <c r="AI464" i="3"/>
  <c r="AA455" i="3"/>
  <c r="X455" i="3"/>
  <c r="Y455" i="3"/>
  <c r="AD455" i="3"/>
  <c r="AB455" i="3"/>
  <c r="AC455" i="3"/>
  <c r="Z455" i="3"/>
  <c r="AH455" i="3"/>
  <c r="AG455" i="3"/>
  <c r="AJ455" i="3"/>
  <c r="AI455" i="3"/>
  <c r="AE455" i="3"/>
  <c r="AF455" i="3"/>
  <c r="AA252" i="3"/>
  <c r="AH252" i="3"/>
  <c r="Y252" i="3"/>
  <c r="AD252" i="3"/>
  <c r="AG252" i="3"/>
  <c r="AI252" i="3"/>
  <c r="Z252" i="3"/>
  <c r="AE252" i="3"/>
  <c r="AC252" i="3"/>
  <c r="AB252" i="3"/>
  <c r="X252" i="3"/>
  <c r="AK252" i="3" s="1"/>
  <c r="AJ252" i="3"/>
  <c r="AF252" i="3"/>
  <c r="P288" i="2"/>
  <c r="O560" i="2"/>
  <c r="P409" i="2"/>
  <c r="Z222" i="3"/>
  <c r="AK581" i="3"/>
  <c r="AB277" i="3"/>
  <c r="Y277" i="3"/>
  <c r="Z277" i="3"/>
  <c r="AA277" i="3"/>
  <c r="AD277" i="3"/>
  <c r="AJ277" i="3"/>
  <c r="AF277" i="3"/>
  <c r="AG277" i="3"/>
  <c r="X277" i="3"/>
  <c r="AH277" i="3"/>
  <c r="AI277" i="3"/>
  <c r="AE277" i="3"/>
  <c r="AC277" i="3"/>
  <c r="O105" i="2"/>
  <c r="O107" i="2" s="1"/>
  <c r="P105" i="2"/>
  <c r="P107" i="2" s="1"/>
  <c r="M105" i="2"/>
  <c r="G107" i="2"/>
  <c r="N105" i="2"/>
  <c r="N107" i="2" s="1"/>
  <c r="AB309" i="3"/>
  <c r="AG309" i="3"/>
  <c r="AI309" i="3"/>
  <c r="AC309" i="3"/>
  <c r="AD309" i="3"/>
  <c r="AF309" i="3"/>
  <c r="AJ309" i="3"/>
  <c r="Y309" i="3"/>
  <c r="AK309" i="3" s="1"/>
  <c r="Z309" i="3"/>
  <c r="M454" i="2"/>
  <c r="N454" i="2"/>
  <c r="P454" i="2" s="1"/>
  <c r="O454" i="2"/>
  <c r="O168" i="2"/>
  <c r="AD584" i="3"/>
  <c r="AH584" i="3"/>
  <c r="AG584" i="3"/>
  <c r="AF584" i="3"/>
  <c r="Y584" i="3"/>
  <c r="AB584" i="3"/>
  <c r="AJ584" i="3"/>
  <c r="X584" i="3"/>
  <c r="AE584" i="3"/>
  <c r="AA584" i="3"/>
  <c r="AC584" i="3"/>
  <c r="AI584" i="3"/>
  <c r="Z584" i="3"/>
  <c r="AH433" i="3"/>
  <c r="O438" i="2"/>
  <c r="O447" i="2" s="1"/>
  <c r="AA433" i="3"/>
  <c r="AB433" i="3"/>
  <c r="AE433" i="3"/>
  <c r="AI433" i="3"/>
  <c r="Z433" i="3"/>
  <c r="AF433" i="3"/>
  <c r="AG433" i="3"/>
  <c r="AJ433" i="3"/>
  <c r="AK433" i="3" s="1"/>
  <c r="AD433" i="3"/>
  <c r="O248" i="2"/>
  <c r="AG68" i="3"/>
  <c r="AE68" i="3"/>
  <c r="AK68" i="3" s="1"/>
  <c r="AI68" i="3"/>
  <c r="AJ68" i="3"/>
  <c r="M21" i="2"/>
  <c r="O21" i="2"/>
  <c r="O23" i="2" s="1"/>
  <c r="O24" i="2" s="1"/>
  <c r="AA305" i="3"/>
  <c r="AB305" i="3"/>
  <c r="Y305" i="3"/>
  <c r="AD305" i="3"/>
  <c r="AH305" i="3"/>
  <c r="Z305" i="3"/>
  <c r="X305" i="3"/>
  <c r="AF305" i="3"/>
  <c r="AG305" i="3"/>
  <c r="AJ305" i="3"/>
  <c r="AE305" i="3"/>
  <c r="AC305" i="3"/>
  <c r="AI305" i="3"/>
  <c r="AA611" i="3"/>
  <c r="AG611" i="3"/>
  <c r="AJ611" i="3"/>
  <c r="AH611" i="3"/>
  <c r="AB611" i="3"/>
  <c r="AC611" i="3"/>
  <c r="AE611" i="3"/>
  <c r="Z611" i="3"/>
  <c r="Y611" i="3"/>
  <c r="X611" i="3"/>
  <c r="AK611" i="3" s="1"/>
  <c r="AD611" i="3"/>
  <c r="AI611" i="3"/>
  <c r="AF611" i="3"/>
  <c r="O617" i="2"/>
  <c r="AI551" i="3"/>
  <c r="AE551" i="3"/>
  <c r="AB551" i="3"/>
  <c r="Y551" i="3"/>
  <c r="AD551" i="3"/>
  <c r="AJ551" i="3"/>
  <c r="AC551" i="3"/>
  <c r="Z551" i="3"/>
  <c r="AA551" i="3"/>
  <c r="AH551" i="3"/>
  <c r="AF551" i="3"/>
  <c r="X551" i="3"/>
  <c r="AG551" i="3"/>
  <c r="G573" i="2"/>
  <c r="AC543" i="3"/>
  <c r="J174" i="7" s="1"/>
  <c r="AA543" i="3"/>
  <c r="H174" i="7" s="1"/>
  <c r="Z543" i="3"/>
  <c r="G174" i="7" s="1"/>
  <c r="AH543" i="3"/>
  <c r="O174" i="7" s="1"/>
  <c r="AK538" i="3"/>
  <c r="AK506" i="3"/>
  <c r="AH420" i="3"/>
  <c r="AB420" i="3"/>
  <c r="Z420" i="3"/>
  <c r="AE420" i="3"/>
  <c r="AJ420" i="3"/>
  <c r="X420" i="3"/>
  <c r="AI420" i="3"/>
  <c r="AC420" i="3"/>
  <c r="AA420" i="3"/>
  <c r="Y420" i="3"/>
  <c r="AD420" i="3"/>
  <c r="H434" i="1"/>
  <c r="AK409" i="3"/>
  <c r="AK361" i="3"/>
  <c r="O369" i="2"/>
  <c r="AK372" i="3"/>
  <c r="G380" i="3"/>
  <c r="Y280" i="3"/>
  <c r="AC280" i="3"/>
  <c r="AE280" i="3"/>
  <c r="AG280" i="3"/>
  <c r="AB280" i="3"/>
  <c r="Z280" i="3"/>
  <c r="AH280" i="3"/>
  <c r="AF280" i="3"/>
  <c r="AD280" i="3"/>
  <c r="AA280" i="3"/>
  <c r="X280" i="3"/>
  <c r="AJ280" i="3"/>
  <c r="AI280" i="3"/>
  <c r="O278" i="2"/>
  <c r="AF256" i="3"/>
  <c r="AK255" i="3"/>
  <c r="AI256" i="3"/>
  <c r="AH256" i="3"/>
  <c r="AJ256" i="3"/>
  <c r="AK256" i="3" s="1"/>
  <c r="AG256" i="3"/>
  <c r="Y256" i="3"/>
  <c r="Z256" i="3"/>
  <c r="AE256" i="3"/>
  <c r="P227" i="2"/>
  <c r="AD222" i="3"/>
  <c r="AK216" i="3"/>
  <c r="AG207" i="3"/>
  <c r="AD207" i="3"/>
  <c r="AF207" i="3"/>
  <c r="AB207" i="3"/>
  <c r="Y207" i="3"/>
  <c r="AE207" i="3"/>
  <c r="AI207" i="3"/>
  <c r="AA207" i="3"/>
  <c r="AJ207" i="3"/>
  <c r="AC207" i="3"/>
  <c r="AK175" i="3"/>
  <c r="AK148" i="3"/>
  <c r="X4" i="3"/>
  <c r="K4" i="3"/>
  <c r="G429" i="3"/>
  <c r="AK374" i="3"/>
  <c r="O298" i="2"/>
  <c r="X465" i="3"/>
  <c r="AH465" i="3"/>
  <c r="Y465" i="3"/>
  <c r="Z465" i="3"/>
  <c r="AC465" i="3"/>
  <c r="AA465" i="3"/>
  <c r="AB465" i="3"/>
  <c r="AE465" i="3"/>
  <c r="O470" i="2"/>
  <c r="AI465" i="3"/>
  <c r="AF465" i="3"/>
  <c r="AJ465" i="3"/>
  <c r="AG465" i="3"/>
  <c r="AD465" i="3"/>
  <c r="N470" i="2"/>
  <c r="P470" i="2" s="1"/>
  <c r="AK84" i="3"/>
  <c r="AF233" i="3"/>
  <c r="Y233" i="3"/>
  <c r="AC233" i="3"/>
  <c r="Z233" i="3"/>
  <c r="AE233" i="3"/>
  <c r="AA233" i="3"/>
  <c r="AG233" i="3"/>
  <c r="AI233" i="3"/>
  <c r="AD233" i="3"/>
  <c r="AJ233" i="3"/>
  <c r="X233" i="3"/>
  <c r="AH233" i="3"/>
  <c r="AB233" i="3"/>
  <c r="AE49" i="3"/>
  <c r="AE55" i="3" s="1"/>
  <c r="Y49" i="3"/>
  <c r="Y55" i="3" s="1"/>
  <c r="AJ49" i="3"/>
  <c r="AG49" i="3"/>
  <c r="AG55" i="3" s="1"/>
  <c r="AC49" i="3"/>
  <c r="AI49" i="3"/>
  <c r="AD49" i="3"/>
  <c r="M60" i="2"/>
  <c r="AF49" i="3"/>
  <c r="O54" i="2"/>
  <c r="O60" i="2" s="1"/>
  <c r="Z49" i="3"/>
  <c r="Z55" i="3" s="1"/>
  <c r="AH49" i="3"/>
  <c r="X49" i="3"/>
  <c r="P523" i="2"/>
  <c r="P537" i="2" s="1"/>
  <c r="N537" i="2"/>
  <c r="AK397" i="3"/>
  <c r="AC549" i="3"/>
  <c r="AH549" i="3"/>
  <c r="Z549" i="3"/>
  <c r="Z554" i="3" s="1"/>
  <c r="G175" i="7" s="1"/>
  <c r="AA549" i="3"/>
  <c r="AA554" i="3" s="1"/>
  <c r="H175" i="7" s="1"/>
  <c r="AD549" i="3"/>
  <c r="X549" i="3"/>
  <c r="Y549" i="3"/>
  <c r="AF549" i="3"/>
  <c r="AF554" i="3" s="1"/>
  <c r="M175" i="7" s="1"/>
  <c r="AJ549" i="3"/>
  <c r="AE549" i="3"/>
  <c r="M560" i="2"/>
  <c r="AB549" i="3"/>
  <c r="AB554" i="3" s="1"/>
  <c r="I175" i="7" s="1"/>
  <c r="AG549" i="3"/>
  <c r="AI549" i="3"/>
  <c r="AI554" i="3" s="1"/>
  <c r="P175" i="7" s="1"/>
  <c r="AH479" i="3"/>
  <c r="Z479" i="3"/>
  <c r="AC479" i="3"/>
  <c r="AJ479" i="3"/>
  <c r="AG479" i="3"/>
  <c r="AI479" i="3"/>
  <c r="AD479" i="3"/>
  <c r="AF479" i="3"/>
  <c r="AE479" i="3"/>
  <c r="X479" i="3"/>
  <c r="AB479" i="3"/>
  <c r="Y479" i="3"/>
  <c r="AA479" i="3"/>
  <c r="O195" i="2"/>
  <c r="AI190" i="3"/>
  <c r="Z190" i="3"/>
  <c r="AB190" i="3"/>
  <c r="AD190" i="3"/>
  <c r="AH190" i="3"/>
  <c r="AE190" i="3"/>
  <c r="AF190" i="3"/>
  <c r="AA190" i="3"/>
  <c r="AG190" i="3"/>
  <c r="Y190" i="3"/>
  <c r="X190" i="3"/>
  <c r="AC190" i="3"/>
  <c r="AJ190" i="3"/>
  <c r="AK411" i="3"/>
  <c r="N43" i="2"/>
  <c r="P43" i="2" s="1"/>
  <c r="M126" i="3"/>
  <c r="M160" i="1"/>
  <c r="M155" i="3" s="1"/>
  <c r="Z39" i="3"/>
  <c r="AI38" i="3"/>
  <c r="Y39" i="3"/>
  <c r="N44" i="2"/>
  <c r="P44" i="2" s="1"/>
  <c r="O44" i="2"/>
  <c r="AC39" i="3"/>
  <c r="AG39" i="3"/>
  <c r="AH39" i="3"/>
  <c r="AE39" i="3"/>
  <c r="AF39" i="3"/>
  <c r="AD39" i="3"/>
  <c r="X39" i="3"/>
  <c r="AB39" i="3"/>
  <c r="AJ39" i="3"/>
  <c r="AA39" i="3"/>
  <c r="P126" i="3"/>
  <c r="P160" i="1"/>
  <c r="P155" i="3" s="1"/>
  <c r="AJ14" i="3"/>
  <c r="AI14" i="3"/>
  <c r="AD524" i="3"/>
  <c r="AG524" i="3"/>
  <c r="AG531" i="3" s="1"/>
  <c r="N173" i="7" s="1"/>
  <c r="AH524" i="3"/>
  <c r="AH531" i="3" s="1"/>
  <c r="O173" i="7" s="1"/>
  <c r="X524" i="3"/>
  <c r="AB524" i="3"/>
  <c r="AJ524" i="3"/>
  <c r="AJ531" i="3" s="1"/>
  <c r="Q173" i="7" s="1"/>
  <c r="Y524" i="3"/>
  <c r="Y531" i="3" s="1"/>
  <c r="F173" i="7" s="1"/>
  <c r="AC524" i="3"/>
  <c r="AC531" i="3" s="1"/>
  <c r="J173" i="7" s="1"/>
  <c r="AI524" i="3"/>
  <c r="AA524" i="3"/>
  <c r="AF524" i="3"/>
  <c r="AF531" i="3" s="1"/>
  <c r="M173" i="7" s="1"/>
  <c r="Z524" i="3"/>
  <c r="Z531" i="3" s="1"/>
  <c r="G173" i="7" s="1"/>
  <c r="AE524" i="3"/>
  <c r="AE531" i="3" s="1"/>
  <c r="L173" i="7" s="1"/>
  <c r="X619" i="3"/>
  <c r="Z619" i="3"/>
  <c r="AC619" i="3"/>
  <c r="AB619" i="3"/>
  <c r="AA619" i="3"/>
  <c r="Y619" i="3"/>
  <c r="AE619" i="3"/>
  <c r="AH619" i="3"/>
  <c r="AI619" i="3"/>
  <c r="AF619" i="3"/>
  <c r="AG619" i="3"/>
  <c r="AD619" i="3"/>
  <c r="AJ619" i="3"/>
  <c r="AK271" i="3"/>
  <c r="AB442" i="3"/>
  <c r="I83" i="7" s="1"/>
  <c r="P629" i="1"/>
  <c r="P623" i="3" s="1"/>
  <c r="AA301" i="3"/>
  <c r="O306" i="2"/>
  <c r="AC301" i="3"/>
  <c r="N306" i="2"/>
  <c r="P306" i="2" s="1"/>
  <c r="X301" i="3"/>
  <c r="Y301" i="3"/>
  <c r="AB301" i="3"/>
  <c r="AE301" i="3"/>
  <c r="AD301" i="3"/>
  <c r="AF301" i="3"/>
  <c r="AG301" i="3"/>
  <c r="AJ301" i="3"/>
  <c r="AH301" i="3"/>
  <c r="AI301" i="3"/>
  <c r="Z301" i="3"/>
  <c r="M458" i="2"/>
  <c r="N458" i="2" s="1"/>
  <c r="O458" i="2"/>
  <c r="G479" i="2"/>
  <c r="AH437" i="3"/>
  <c r="AJ437" i="3"/>
  <c r="AE437" i="3"/>
  <c r="AK437" i="3" s="1"/>
  <c r="AG437" i="3"/>
  <c r="AF437" i="3"/>
  <c r="AI437" i="3"/>
  <c r="AI442" i="3" s="1"/>
  <c r="P83" i="7" s="1"/>
  <c r="AA435" i="3"/>
  <c r="AA442" i="3" s="1"/>
  <c r="AD435" i="3"/>
  <c r="AD442" i="3" s="1"/>
  <c r="K83" i="7" s="1"/>
  <c r="AC435" i="3"/>
  <c r="AI435" i="3"/>
  <c r="AJ435" i="3"/>
  <c r="AJ442" i="3" s="1"/>
  <c r="Q83" i="7" s="1"/>
  <c r="AE435" i="3"/>
  <c r="Y435" i="3"/>
  <c r="AF435" i="3"/>
  <c r="AB435" i="3"/>
  <c r="Z435" i="3"/>
  <c r="Z442" i="3" s="1"/>
  <c r="G83" i="7" s="1"/>
  <c r="AG435" i="3"/>
  <c r="AG442" i="3" s="1"/>
  <c r="N83" i="7" s="1"/>
  <c r="AH435" i="3"/>
  <c r="X435" i="3"/>
  <c r="X442" i="3" s="1"/>
  <c r="M447" i="2"/>
  <c r="M184" i="2"/>
  <c r="O184" i="2" s="1"/>
  <c r="O189" i="2" s="1"/>
  <c r="G189" i="2"/>
  <c r="AK42" i="3"/>
  <c r="AK65" i="3"/>
  <c r="AD531" i="3"/>
  <c r="K173" i="7" s="1"/>
  <c r="J629" i="2"/>
  <c r="O247" i="2"/>
  <c r="N247" i="2"/>
  <c r="M247" i="2"/>
  <c r="P247" i="2"/>
  <c r="AB253" i="3"/>
  <c r="AC253" i="3"/>
  <c r="AF253" i="3"/>
  <c r="AH253" i="3"/>
  <c r="X253" i="3"/>
  <c r="AE253" i="3"/>
  <c r="AA253" i="3"/>
  <c r="Z253" i="3"/>
  <c r="AG253" i="3"/>
  <c r="AI253" i="3"/>
  <c r="AJ253" i="3"/>
  <c r="Y253" i="3"/>
  <c r="AD253" i="3"/>
  <c r="AK121" i="3"/>
  <c r="Y502" i="3"/>
  <c r="AA502" i="3"/>
  <c r="AA509" i="3" s="1"/>
  <c r="H121" i="7" s="1"/>
  <c r="AH502" i="3"/>
  <c r="AH509" i="3" s="1"/>
  <c r="O121" i="7" s="1"/>
  <c r="AD502" i="3"/>
  <c r="AD509" i="3" s="1"/>
  <c r="K121" i="7" s="1"/>
  <c r="Z502" i="3"/>
  <c r="Z509" i="3" s="1"/>
  <c r="AI502" i="3"/>
  <c r="AI509" i="3" s="1"/>
  <c r="P121" i="7" s="1"/>
  <c r="AF502" i="3"/>
  <c r="AE502" i="3"/>
  <c r="AE509" i="3" s="1"/>
  <c r="L121" i="7" s="1"/>
  <c r="AJ502" i="3"/>
  <c r="AG502" i="3"/>
  <c r="AG509" i="3" s="1"/>
  <c r="N121" i="7" s="1"/>
  <c r="O507" i="2"/>
  <c r="O514" i="2" s="1"/>
  <c r="AC502" i="3"/>
  <c r="X502" i="3"/>
  <c r="X509" i="3" s="1"/>
  <c r="AB502" i="3"/>
  <c r="AB509" i="3" s="1"/>
  <c r="I121" i="7" s="1"/>
  <c r="M514" i="2"/>
  <c r="N507" i="2"/>
  <c r="P507" i="2" s="1"/>
  <c r="P514" i="2" s="1"/>
  <c r="P382" i="2"/>
  <c r="M382" i="2"/>
  <c r="N382" i="2"/>
  <c r="O382" i="2"/>
  <c r="N195" i="2"/>
  <c r="AK365" i="3"/>
  <c r="AA80" i="3"/>
  <c r="AB531" i="3"/>
  <c r="I173" i="7" s="1"/>
  <c r="P53" i="2"/>
  <c r="P60" i="2" s="1"/>
  <c r="N60" i="2"/>
  <c r="AC424" i="3"/>
  <c r="AF424" i="3"/>
  <c r="Y424" i="3"/>
  <c r="Z424" i="3"/>
  <c r="AB424" i="3"/>
  <c r="AA424" i="3"/>
  <c r="AE424" i="3"/>
  <c r="AD424" i="3"/>
  <c r="AH424" i="3"/>
  <c r="AI424" i="3"/>
  <c r="AJ424" i="3"/>
  <c r="AG424" i="3"/>
  <c r="X424" i="3"/>
  <c r="AD410" i="3"/>
  <c r="AD416" i="3" s="1"/>
  <c r="AC410" i="3"/>
  <c r="AC416" i="3" s="1"/>
  <c r="AH410" i="3"/>
  <c r="AH416" i="3" s="1"/>
  <c r="AA410" i="3"/>
  <c r="AA416" i="3" s="1"/>
  <c r="AB410" i="3"/>
  <c r="AB416" i="3" s="1"/>
  <c r="Z410" i="3"/>
  <c r="Z416" i="3" s="1"/>
  <c r="AE410" i="3"/>
  <c r="X410" i="3"/>
  <c r="AJ410" i="3"/>
  <c r="AJ416" i="3" s="1"/>
  <c r="AF410" i="3"/>
  <c r="AG410" i="3"/>
  <c r="Y410" i="3"/>
  <c r="Y416" i="3" s="1"/>
  <c r="AI410" i="3"/>
  <c r="AI416" i="3" s="1"/>
  <c r="AK132" i="3"/>
  <c r="R160" i="1"/>
  <c r="R155" i="3" s="1"/>
  <c r="L4" i="3"/>
  <c r="Y4" i="3"/>
  <c r="M609" i="2"/>
  <c r="N609" i="2" s="1"/>
  <c r="G627" i="2"/>
  <c r="G628" i="2" s="1"/>
  <c r="M155" i="2"/>
  <c r="G159" i="2"/>
  <c r="AK589" i="3"/>
  <c r="AK610" i="3"/>
  <c r="AJ509" i="3"/>
  <c r="Q121" i="7" s="1"/>
  <c r="AH55" i="3"/>
  <c r="AK78" i="3"/>
  <c r="AK200" i="3"/>
  <c r="AG80" i="3"/>
  <c r="N339" i="2"/>
  <c r="P339" i="2"/>
  <c r="M339" i="2"/>
  <c r="O339" i="2"/>
  <c r="G343" i="2"/>
  <c r="N570" i="2"/>
  <c r="M570" i="2"/>
  <c r="O570" i="2"/>
  <c r="P570" i="2"/>
  <c r="G600" i="2"/>
  <c r="G601" i="2" s="1"/>
  <c r="M583" i="2"/>
  <c r="M600" i="2" s="1"/>
  <c r="M601" i="2" s="1"/>
  <c r="X423" i="3"/>
  <c r="AB423" i="3"/>
  <c r="AF423" i="3"/>
  <c r="AF428" i="3" s="1"/>
  <c r="AH423" i="3"/>
  <c r="Z423" i="3"/>
  <c r="AJ423" i="3"/>
  <c r="Y423" i="3"/>
  <c r="AI423" i="3"/>
  <c r="AI428" i="3" s="1"/>
  <c r="AC423" i="3"/>
  <c r="AE423" i="3"/>
  <c r="AG423" i="3"/>
  <c r="AG428" i="3" s="1"/>
  <c r="M433" i="2"/>
  <c r="AA423" i="3"/>
  <c r="AK558" i="3"/>
  <c r="M210" i="2"/>
  <c r="O210" i="2" s="1"/>
  <c r="O214" i="2" s="1"/>
  <c r="G214" i="2"/>
  <c r="AK384" i="3"/>
  <c r="Y442" i="3"/>
  <c r="AF509" i="3"/>
  <c r="AG416" i="3"/>
  <c r="G155" i="3"/>
  <c r="R202" i="7"/>
  <c r="R26" i="6"/>
  <c r="M198" i="2"/>
  <c r="N198" i="2"/>
  <c r="O198" i="2"/>
  <c r="P198" i="2"/>
  <c r="G75" i="2"/>
  <c r="M64" i="2"/>
  <c r="N64" i="2" s="1"/>
  <c r="N75" i="2" s="1"/>
  <c r="M483" i="2"/>
  <c r="N483" i="2" s="1"/>
  <c r="P483" i="2" s="1"/>
  <c r="AK86" i="3"/>
  <c r="U160" i="1"/>
  <c r="U155" i="3" s="1"/>
  <c r="AA572" i="3"/>
  <c r="AH572" i="3"/>
  <c r="AC572" i="3"/>
  <c r="Y572" i="3"/>
  <c r="Z572" i="3"/>
  <c r="AE572" i="3"/>
  <c r="AB572" i="3"/>
  <c r="AG572" i="3"/>
  <c r="AI572" i="3"/>
  <c r="AD572" i="3"/>
  <c r="AF572" i="3"/>
  <c r="AJ572" i="3"/>
  <c r="N578" i="2"/>
  <c r="P578" i="2" s="1"/>
  <c r="X572" i="3"/>
  <c r="M3" i="3"/>
  <c r="G8" i="7"/>
  <c r="G3" i="6" s="1"/>
  <c r="Z3" i="3"/>
  <c r="N9" i="1"/>
  <c r="V429" i="3"/>
  <c r="W448" i="1"/>
  <c r="V443" i="3" s="1"/>
  <c r="N397" i="2"/>
  <c r="P389" i="2"/>
  <c r="P397" i="2" s="1"/>
  <c r="AF55" i="3"/>
  <c r="G434" i="2"/>
  <c r="AF442" i="3"/>
  <c r="O126" i="3"/>
  <c r="O160" i="1"/>
  <c r="O155" i="3" s="1"/>
  <c r="AG67" i="3"/>
  <c r="AF67" i="3"/>
  <c r="AA67" i="3"/>
  <c r="AD67" i="3"/>
  <c r="AB67" i="3"/>
  <c r="X67" i="3"/>
  <c r="Y67" i="3"/>
  <c r="Z67" i="3"/>
  <c r="AC67" i="3"/>
  <c r="AH67" i="3"/>
  <c r="AI67" i="3"/>
  <c r="AJ67" i="3"/>
  <c r="AE67" i="3"/>
  <c r="O373" i="2"/>
  <c r="M373" i="2"/>
  <c r="N196" i="2"/>
  <c r="P196" i="2" s="1"/>
  <c r="Y191" i="3"/>
  <c r="AC191" i="3"/>
  <c r="AA191" i="3"/>
  <c r="AE191" i="3"/>
  <c r="AG191" i="3"/>
  <c r="AJ191" i="3"/>
  <c r="AI191" i="3"/>
  <c r="I174" i="7"/>
  <c r="K174" i="7"/>
  <c r="M121" i="7"/>
  <c r="O232" i="2"/>
  <c r="O240" i="2" s="1"/>
  <c r="N232" i="2"/>
  <c r="N240" i="2" s="1"/>
  <c r="P232" i="2"/>
  <c r="P240" i="2" s="1"/>
  <c r="M232" i="2"/>
  <c r="G240" i="2"/>
  <c r="F43" i="6"/>
  <c r="AH319" i="3"/>
  <c r="X319" i="3"/>
  <c r="AC319" i="3"/>
  <c r="Z319" i="3"/>
  <c r="AI319" i="3"/>
  <c r="AG319" i="3"/>
  <c r="Y319" i="3"/>
  <c r="AB319" i="3"/>
  <c r="AD319" i="3"/>
  <c r="AE319" i="3"/>
  <c r="AJ319" i="3"/>
  <c r="AA319" i="3"/>
  <c r="AF319" i="3"/>
  <c r="N514" i="2"/>
  <c r="Z80" i="3"/>
  <c r="M39" i="6"/>
  <c r="M411" i="7"/>
  <c r="AK215" i="3"/>
  <c r="AK177" i="3"/>
  <c r="AK331" i="3"/>
  <c r="U448" i="1"/>
  <c r="U443" i="3" s="1"/>
  <c r="U429" i="3"/>
  <c r="K294" i="3"/>
  <c r="K448" i="1"/>
  <c r="AC80" i="3"/>
  <c r="AK290" i="3"/>
  <c r="AK288" i="3"/>
  <c r="I43" i="6"/>
  <c r="AK450" i="3"/>
  <c r="AK608" i="3"/>
  <c r="AK258" i="3"/>
  <c r="AD123" i="3"/>
  <c r="X123" i="3"/>
  <c r="AF123" i="3"/>
  <c r="AC123" i="3"/>
  <c r="AB123" i="3"/>
  <c r="AE123" i="3"/>
  <c r="AH123" i="3"/>
  <c r="AJ123" i="3"/>
  <c r="Z123" i="3"/>
  <c r="AA123" i="3"/>
  <c r="AI123" i="3"/>
  <c r="Y123" i="3"/>
  <c r="AG123" i="3"/>
  <c r="AK270" i="3"/>
  <c r="P262" i="2"/>
  <c r="N266" i="2"/>
  <c r="G43" i="6"/>
  <c r="AK329" i="3"/>
  <c r="H83" i="7"/>
  <c r="AK77" i="3"/>
  <c r="X364" i="3"/>
  <c r="AJ364" i="3"/>
  <c r="Z364" i="3"/>
  <c r="AC364" i="3"/>
  <c r="Y364" i="3"/>
  <c r="AA364" i="3"/>
  <c r="AG364" i="3"/>
  <c r="AE364" i="3"/>
  <c r="AI364" i="3"/>
  <c r="AD364" i="3"/>
  <c r="AH364" i="3"/>
  <c r="AB364" i="3"/>
  <c r="AF364" i="3"/>
  <c r="AK75" i="3"/>
  <c r="X80" i="3"/>
  <c r="M124" i="2"/>
  <c r="G130" i="2"/>
  <c r="G131" i="2" s="1"/>
  <c r="AK583" i="3"/>
  <c r="AK112" i="3"/>
  <c r="AC442" i="3"/>
  <c r="AK369" i="3"/>
  <c r="AK231" i="3"/>
  <c r="AK145" i="3"/>
  <c r="AK350" i="3"/>
  <c r="N227" i="2"/>
  <c r="AF416" i="3"/>
  <c r="AK97" i="3"/>
  <c r="AK408" i="3"/>
  <c r="AK438" i="3"/>
  <c r="AD55" i="3"/>
  <c r="AK585" i="3"/>
  <c r="AK9" i="3"/>
  <c r="O429" i="3"/>
  <c r="O448" i="1"/>
  <c r="P245" i="2"/>
  <c r="P253" i="2" s="1"/>
  <c r="M245" i="2"/>
  <c r="G253" i="2"/>
  <c r="G299" i="2" s="1"/>
  <c r="N245" i="2"/>
  <c r="O245" i="2"/>
  <c r="O253" i="2" s="1"/>
  <c r="L429" i="3"/>
  <c r="L448" i="1"/>
  <c r="L443" i="3" s="1"/>
  <c r="AB80" i="3"/>
  <c r="AJ80" i="3"/>
  <c r="AK289" i="3"/>
  <c r="AK23" i="3"/>
  <c r="AD373" i="3"/>
  <c r="Y373" i="3"/>
  <c r="AE373" i="3"/>
  <c r="AB373" i="3"/>
  <c r="AI373" i="3"/>
  <c r="AH373" i="3"/>
  <c r="AG373" i="3"/>
  <c r="Z373" i="3"/>
  <c r="AF373" i="3"/>
  <c r="X373" i="3"/>
  <c r="AC373" i="3"/>
  <c r="AJ373" i="3"/>
  <c r="AA373" i="3"/>
  <c r="AK35" i="3"/>
  <c r="X281" i="3"/>
  <c r="AA281" i="3"/>
  <c r="AA283" i="3" s="1"/>
  <c r="Y281" i="3"/>
  <c r="Y283" i="3" s="1"/>
  <c r="Z281" i="3"/>
  <c r="AG281" i="3"/>
  <c r="AG283" i="3" s="1"/>
  <c r="AH281" i="3"/>
  <c r="AH283" i="3" s="1"/>
  <c r="AE281" i="3"/>
  <c r="AE283" i="3" s="1"/>
  <c r="AF281" i="3"/>
  <c r="AB281" i="3"/>
  <c r="AB283" i="3" s="1"/>
  <c r="AC281" i="3"/>
  <c r="AC283" i="3" s="1"/>
  <c r="AI281" i="3"/>
  <c r="AI283" i="3" s="1"/>
  <c r="AD281" i="3"/>
  <c r="AD283" i="3" s="1"/>
  <c r="M288" i="2"/>
  <c r="AJ281" i="3"/>
  <c r="O90" i="2"/>
  <c r="O95" i="2" s="1"/>
  <c r="M90" i="2"/>
  <c r="N90" i="2" s="1"/>
  <c r="N95" i="2" s="1"/>
  <c r="G95" i="2"/>
  <c r="G96" i="2" s="1"/>
  <c r="L299" i="2"/>
  <c r="M487" i="2"/>
  <c r="O487" i="2"/>
  <c r="P487" i="2"/>
  <c r="N487" i="2"/>
  <c r="G489" i="2"/>
  <c r="AD299" i="3"/>
  <c r="O304" i="2"/>
  <c r="AB299" i="3"/>
  <c r="Y299" i="3"/>
  <c r="Z299" i="3"/>
  <c r="N304" i="2"/>
  <c r="X299" i="3"/>
  <c r="AH299" i="3"/>
  <c r="AE299" i="3"/>
  <c r="AG299" i="3"/>
  <c r="AF299" i="3"/>
  <c r="AJ299" i="3"/>
  <c r="AA299" i="3"/>
  <c r="AC299" i="3"/>
  <c r="M317" i="2"/>
  <c r="AI299" i="3"/>
  <c r="AK460" i="3"/>
  <c r="G294" i="3"/>
  <c r="O312" i="2"/>
  <c r="AK536" i="3"/>
  <c r="X543" i="3"/>
  <c r="AK504" i="3"/>
  <c r="P293" i="2"/>
  <c r="P298" i="2" s="1"/>
  <c r="N298" i="2"/>
  <c r="AK335" i="3"/>
  <c r="AK580" i="3"/>
  <c r="AK52" i="3"/>
  <c r="R301" i="7"/>
  <c r="R28" i="6"/>
  <c r="H15" i="8" s="1"/>
  <c r="M83" i="7"/>
  <c r="X55" i="3"/>
  <c r="H43" i="6"/>
  <c r="P41" i="2"/>
  <c r="H299" i="1"/>
  <c r="AH80" i="3"/>
  <c r="AB359" i="3"/>
  <c r="AA359" i="3"/>
  <c r="X359" i="3"/>
  <c r="AF359" i="3"/>
  <c r="AC359" i="3"/>
  <c r="AH359" i="3"/>
  <c r="Z359" i="3"/>
  <c r="N364" i="2"/>
  <c r="AE359" i="3"/>
  <c r="O364" i="2"/>
  <c r="AD359" i="3"/>
  <c r="AJ359" i="3"/>
  <c r="AG359" i="3"/>
  <c r="AI359" i="3"/>
  <c r="Y359" i="3"/>
  <c r="J29" i="6"/>
  <c r="W160" i="1"/>
  <c r="V126" i="3"/>
  <c r="M429" i="3"/>
  <c r="M448" i="1"/>
  <c r="Y24" i="3"/>
  <c r="Y28" i="3" s="1"/>
  <c r="F43" i="7" s="1"/>
  <c r="AF24" i="3"/>
  <c r="AF28" i="3" s="1"/>
  <c r="M43" i="7" s="1"/>
  <c r="AA24" i="3"/>
  <c r="AA28" i="3" s="1"/>
  <c r="H43" i="7" s="1"/>
  <c r="M34" i="2"/>
  <c r="AJ24" i="3"/>
  <c r="AJ28" i="3" s="1"/>
  <c r="Q43" i="7" s="1"/>
  <c r="Z24" i="3"/>
  <c r="Z28" i="3" s="1"/>
  <c r="G43" i="7" s="1"/>
  <c r="AB24" i="3"/>
  <c r="AB28" i="3" s="1"/>
  <c r="I43" i="7" s="1"/>
  <c r="AD24" i="3"/>
  <c r="AD28" i="3" s="1"/>
  <c r="K43" i="7" s="1"/>
  <c r="AH24" i="3"/>
  <c r="AH28" i="3" s="1"/>
  <c r="O43" i="7" s="1"/>
  <c r="AE24" i="3"/>
  <c r="AE28" i="3" s="1"/>
  <c r="L43" i="7" s="1"/>
  <c r="X24" i="3"/>
  <c r="AC24" i="3"/>
  <c r="AC28" i="3" s="1"/>
  <c r="J43" i="7" s="1"/>
  <c r="AG24" i="3"/>
  <c r="AG28" i="3" s="1"/>
  <c r="N43" i="7" s="1"/>
  <c r="P135" i="2"/>
  <c r="T443" i="3"/>
  <c r="AK492" i="3"/>
  <c r="U595" i="3"/>
  <c r="AK217" i="3"/>
  <c r="X222" i="3"/>
  <c r="AK222" i="3" s="1"/>
  <c r="L174" i="7"/>
  <c r="AK122" i="3"/>
  <c r="AK490" i="3"/>
  <c r="AH137" i="3"/>
  <c r="X137" i="3"/>
  <c r="AD137" i="3"/>
  <c r="AE137" i="3"/>
  <c r="Z137" i="3"/>
  <c r="AF137" i="3"/>
  <c r="AC137" i="3"/>
  <c r="AB137" i="3"/>
  <c r="AA137" i="3"/>
  <c r="AJ137" i="3"/>
  <c r="AI137" i="3"/>
  <c r="AG137" i="3"/>
  <c r="Y137" i="3"/>
  <c r="AK257" i="3"/>
  <c r="Q43" i="6"/>
  <c r="AK318" i="3"/>
  <c r="P334" i="2"/>
  <c r="L43" i="6"/>
  <c r="N43" i="6"/>
  <c r="R429" i="3"/>
  <c r="R448" i="1"/>
  <c r="S429" i="3"/>
  <c r="S448" i="1"/>
  <c r="Z10" i="3"/>
  <c r="AC10" i="3"/>
  <c r="AE10" i="3"/>
  <c r="X10" i="3"/>
  <c r="AB10" i="3"/>
  <c r="AH10" i="3"/>
  <c r="AA10" i="3"/>
  <c r="Y10" i="3"/>
  <c r="AD10" i="3"/>
  <c r="AI10" i="3"/>
  <c r="AF10" i="3"/>
  <c r="AJ10" i="3"/>
  <c r="AG10" i="3"/>
  <c r="AE80" i="3"/>
  <c r="L434" i="2"/>
  <c r="L448" i="2" s="1"/>
  <c r="L629" i="2" s="1"/>
  <c r="L622" i="3"/>
  <c r="L629" i="1"/>
  <c r="L623" i="3" s="1"/>
  <c r="AK503" i="3"/>
  <c r="O43" i="6"/>
  <c r="AK613" i="3"/>
  <c r="AK108" i="3"/>
  <c r="P612" i="2"/>
  <c r="O372" i="2"/>
  <c r="AA367" i="3"/>
  <c r="AD367" i="3"/>
  <c r="Y367" i="3"/>
  <c r="X367" i="3"/>
  <c r="Z367" i="3"/>
  <c r="AE367" i="3"/>
  <c r="AG367" i="3"/>
  <c r="AJ367" i="3"/>
  <c r="AC367" i="3"/>
  <c r="AB367" i="3"/>
  <c r="AF367" i="3"/>
  <c r="N372" i="2"/>
  <c r="P372" i="2" s="1"/>
  <c r="AH367" i="3"/>
  <c r="AI367" i="3"/>
  <c r="AK229" i="3"/>
  <c r="P150" i="2"/>
  <c r="AG293" i="3"/>
  <c r="J43" i="6"/>
  <c r="AK167" i="3"/>
  <c r="R11" i="6"/>
  <c r="H12" i="8" s="1"/>
  <c r="G510" i="3"/>
  <c r="AK344" i="3"/>
  <c r="Q126" i="3"/>
  <c r="Q160" i="1"/>
  <c r="Q155" i="3" s="1"/>
  <c r="AK146" i="3"/>
  <c r="P442" i="2"/>
  <c r="P447" i="2" s="1"/>
  <c r="T91" i="3"/>
  <c r="T160" i="1"/>
  <c r="T155" i="3" s="1"/>
  <c r="AF291" i="3"/>
  <c r="AF293" i="3" s="1"/>
  <c r="AB291" i="3"/>
  <c r="AB293" i="3" s="1"/>
  <c r="AD291" i="3"/>
  <c r="AD293" i="3" s="1"/>
  <c r="AJ291" i="3"/>
  <c r="AJ293" i="3" s="1"/>
  <c r="AC291" i="3"/>
  <c r="AC293" i="3" s="1"/>
  <c r="AG291" i="3"/>
  <c r="Y291" i="3"/>
  <c r="Y293" i="3" s="1"/>
  <c r="AH291" i="3"/>
  <c r="AH293" i="3" s="1"/>
  <c r="Z291" i="3"/>
  <c r="Z293" i="3" s="1"/>
  <c r="AA291" i="3"/>
  <c r="AA293" i="3" s="1"/>
  <c r="X291" i="3"/>
  <c r="AE291" i="3"/>
  <c r="AE293" i="3" s="1"/>
  <c r="AI291" i="3"/>
  <c r="AI293" i="3" s="1"/>
  <c r="AH316" i="3"/>
  <c r="AF316" i="3"/>
  <c r="AA316" i="3"/>
  <c r="AJ316" i="3"/>
  <c r="AJ323" i="3" s="1"/>
  <c r="AD316" i="3"/>
  <c r="AC316" i="3"/>
  <c r="Z316" i="3"/>
  <c r="X316" i="3"/>
  <c r="AB316" i="3"/>
  <c r="Y316" i="3"/>
  <c r="Y323" i="3" s="1"/>
  <c r="AE316" i="3"/>
  <c r="AI316" i="3"/>
  <c r="AI323" i="3" s="1"/>
  <c r="AG316" i="3"/>
  <c r="AG323" i="3" s="1"/>
  <c r="M328" i="2"/>
  <c r="AK587" i="3"/>
  <c r="AK113" i="3"/>
  <c r="AK366" i="3"/>
  <c r="Y509" i="3"/>
  <c r="P29" i="6"/>
  <c r="P266" i="2"/>
  <c r="AE416" i="3"/>
  <c r="P411" i="7"/>
  <c r="AB38" i="3"/>
  <c r="AG38" i="3"/>
  <c r="AA38" i="3"/>
  <c r="AJ38" i="3"/>
  <c r="AH38" i="3"/>
  <c r="X38" i="3"/>
  <c r="AE38" i="3"/>
  <c r="AD38" i="3"/>
  <c r="Y38" i="3"/>
  <c r="AC38" i="3"/>
  <c r="AI37" i="3"/>
  <c r="AK37" i="3" s="1"/>
  <c r="M49" i="2"/>
  <c r="Z38" i="3"/>
  <c r="AF38" i="3"/>
  <c r="AK540" i="3"/>
  <c r="AK130" i="3"/>
  <c r="P15" i="2"/>
  <c r="AK87" i="3"/>
  <c r="AK36" i="3"/>
  <c r="H160" i="1"/>
  <c r="F12" i="8" s="1"/>
  <c r="AD80" i="3"/>
  <c r="AC333" i="3"/>
  <c r="AB333" i="3"/>
  <c r="O338" i="2"/>
  <c r="Y333" i="3"/>
  <c r="AD333" i="3"/>
  <c r="X333" i="3"/>
  <c r="Z333" i="3"/>
  <c r="N338" i="2"/>
  <c r="P338" i="2" s="1"/>
  <c r="AH333" i="3"/>
  <c r="AE333" i="3"/>
  <c r="AG333" i="3"/>
  <c r="AA333" i="3"/>
  <c r="AJ333" i="3"/>
  <c r="AI333" i="3"/>
  <c r="AF333" i="3"/>
  <c r="M493" i="2"/>
  <c r="O493" i="2" s="1"/>
  <c r="O499" i="2" s="1"/>
  <c r="N493" i="2"/>
  <c r="N499" i="2" s="1"/>
  <c r="G499" i="2"/>
  <c r="G515" i="2" s="1"/>
  <c r="AK607" i="3"/>
  <c r="AE106" i="3"/>
  <c r="AE115" i="3" s="1"/>
  <c r="AJ106" i="3"/>
  <c r="AJ115" i="3" s="1"/>
  <c r="AD106" i="3"/>
  <c r="AD115" i="3" s="1"/>
  <c r="AB106" i="3"/>
  <c r="AB115" i="3" s="1"/>
  <c r="AF106" i="3"/>
  <c r="AF115" i="3" s="1"/>
  <c r="AH106" i="3"/>
  <c r="AH115" i="3" s="1"/>
  <c r="AI106" i="3"/>
  <c r="AI115" i="3" s="1"/>
  <c r="Y106" i="3"/>
  <c r="Y115" i="3" s="1"/>
  <c r="AC106" i="3"/>
  <c r="AC115" i="3" s="1"/>
  <c r="X106" i="3"/>
  <c r="Z106" i="3"/>
  <c r="Z115" i="3" s="1"/>
  <c r="M120" i="2"/>
  <c r="AG106" i="3"/>
  <c r="AG115" i="3" s="1"/>
  <c r="AA106" i="3"/>
  <c r="AA115" i="3" s="1"/>
  <c r="F83" i="7"/>
  <c r="AB131" i="3"/>
  <c r="X131" i="3"/>
  <c r="AH131" i="3"/>
  <c r="AD131" i="3"/>
  <c r="O136" i="2"/>
  <c r="AE131" i="3"/>
  <c r="Z131" i="3"/>
  <c r="AJ131" i="3"/>
  <c r="AF131" i="3"/>
  <c r="AC131" i="3"/>
  <c r="Y131" i="3"/>
  <c r="AA131" i="3"/>
  <c r="AG131" i="3"/>
  <c r="AI131" i="3"/>
  <c r="AK601" i="3"/>
  <c r="AK505" i="3"/>
  <c r="X376" i="3"/>
  <c r="AE376" i="3"/>
  <c r="Y376" i="3"/>
  <c r="AC376" i="3"/>
  <c r="AJ376" i="3"/>
  <c r="AG376" i="3"/>
  <c r="AA376" i="3"/>
  <c r="AH376" i="3"/>
  <c r="AF376" i="3"/>
  <c r="AI376" i="3"/>
  <c r="AD376" i="3"/>
  <c r="Z376" i="3"/>
  <c r="AB376" i="3"/>
  <c r="AA55" i="3"/>
  <c r="AK49" i="3"/>
  <c r="Y307" i="3"/>
  <c r="AD307" i="3"/>
  <c r="AH307" i="3"/>
  <c r="AB307" i="3"/>
  <c r="Z307" i="3"/>
  <c r="AF307" i="3"/>
  <c r="X307" i="3"/>
  <c r="AA307" i="3"/>
  <c r="AJ307" i="3"/>
  <c r="AC307" i="3"/>
  <c r="AE307" i="3"/>
  <c r="AG307" i="3"/>
  <c r="AI307" i="3"/>
  <c r="AK562" i="3"/>
  <c r="E43" i="6"/>
  <c r="AK107" i="3"/>
  <c r="AK481" i="3"/>
  <c r="N111" i="2"/>
  <c r="O343" i="2"/>
  <c r="N429" i="3"/>
  <c r="N448" i="1"/>
  <c r="M139" i="2"/>
  <c r="N139" i="2" s="1"/>
  <c r="N144" i="2" s="1"/>
  <c r="G144" i="2"/>
  <c r="G160" i="2" s="1"/>
  <c r="AI80" i="3"/>
  <c r="AF80" i="3"/>
  <c r="AK521" i="3"/>
  <c r="X531" i="3"/>
  <c r="P458" i="2" l="1"/>
  <c r="P479" i="2" s="1"/>
  <c r="N479" i="2"/>
  <c r="AI261" i="3"/>
  <c r="AJ17" i="3"/>
  <c r="X17" i="3"/>
  <c r="AE404" i="3"/>
  <c r="AK424" i="3"/>
  <c r="M385" i="2"/>
  <c r="AK479" i="3"/>
  <c r="Y15" i="3"/>
  <c r="Y17" i="3" s="1"/>
  <c r="AE15" i="3"/>
  <c r="AE17" i="3" s="1"/>
  <c r="AD15" i="3"/>
  <c r="AJ15" i="3"/>
  <c r="AG15" i="3"/>
  <c r="AI15" i="3"/>
  <c r="AB15" i="3"/>
  <c r="Z15" i="3"/>
  <c r="Z17" i="3" s="1"/>
  <c r="AF15" i="3"/>
  <c r="AC15" i="3"/>
  <c r="X15" i="3"/>
  <c r="AH15" i="3"/>
  <c r="AA15" i="3"/>
  <c r="N40" i="2"/>
  <c r="AH34" i="3"/>
  <c r="AA34" i="3"/>
  <c r="AC34" i="3"/>
  <c r="AD34" i="3"/>
  <c r="AD44" i="3" s="1"/>
  <c r="Y34" i="3"/>
  <c r="Z34" i="3"/>
  <c r="Z44" i="3" s="1"/>
  <c r="AB34" i="3"/>
  <c r="X34" i="3"/>
  <c r="AG34" i="3"/>
  <c r="AJ34" i="3"/>
  <c r="AF34" i="3"/>
  <c r="AE34" i="3"/>
  <c r="AE44" i="3" s="1"/>
  <c r="AI34" i="3"/>
  <c r="AK400" i="3"/>
  <c r="AK246" i="3"/>
  <c r="AA17" i="3"/>
  <c r="P489" i="2"/>
  <c r="Z261" i="3"/>
  <c r="AH442" i="3"/>
  <c r="O83" i="7" s="1"/>
  <c r="Y554" i="3"/>
  <c r="F175" i="7" s="1"/>
  <c r="X449" i="3"/>
  <c r="AB449" i="3"/>
  <c r="Z449" i="3"/>
  <c r="AA449" i="3"/>
  <c r="AI449" i="3"/>
  <c r="Y449" i="3"/>
  <c r="AF449" i="3"/>
  <c r="AJ449" i="3"/>
  <c r="AE449" i="3"/>
  <c r="AC449" i="3"/>
  <c r="AG449" i="3"/>
  <c r="AH449" i="3"/>
  <c r="AD449" i="3"/>
  <c r="N375" i="2"/>
  <c r="P375" i="2" s="1"/>
  <c r="AB370" i="3"/>
  <c r="AH370" i="3"/>
  <c r="AC370" i="3"/>
  <c r="AD370" i="3"/>
  <c r="AA370" i="3"/>
  <c r="X370" i="3"/>
  <c r="Y370" i="3"/>
  <c r="AF370" i="3"/>
  <c r="AJ370" i="3"/>
  <c r="Z370" i="3"/>
  <c r="AI370" i="3"/>
  <c r="AE370" i="3"/>
  <c r="AG370" i="3"/>
  <c r="Y162" i="3"/>
  <c r="Y169" i="3" s="1"/>
  <c r="F80" i="7" s="1"/>
  <c r="AF162" i="3"/>
  <c r="AF169" i="3" s="1"/>
  <c r="M80" i="7" s="1"/>
  <c r="AD162" i="3"/>
  <c r="AD169" i="3" s="1"/>
  <c r="K80" i="7" s="1"/>
  <c r="X162" i="3"/>
  <c r="AI162" i="3"/>
  <c r="AI169" i="3" s="1"/>
  <c r="P80" i="7" s="1"/>
  <c r="M174" i="2"/>
  <c r="AA162" i="3"/>
  <c r="AA169" i="3" s="1"/>
  <c r="H80" i="7" s="1"/>
  <c r="AC162" i="3"/>
  <c r="AC169" i="3" s="1"/>
  <c r="J80" i="7" s="1"/>
  <c r="AB162" i="3"/>
  <c r="AB169" i="3" s="1"/>
  <c r="I80" i="7" s="1"/>
  <c r="AJ162" i="3"/>
  <c r="AJ169" i="3" s="1"/>
  <c r="Q80" i="7" s="1"/>
  <c r="AG162" i="3"/>
  <c r="AG169" i="3" s="1"/>
  <c r="N80" i="7" s="1"/>
  <c r="AE162" i="3"/>
  <c r="AE169" i="3" s="1"/>
  <c r="L80" i="7" s="1"/>
  <c r="AH162" i="3"/>
  <c r="AH169" i="3" s="1"/>
  <c r="O80" i="7" s="1"/>
  <c r="Z162" i="3"/>
  <c r="Z169" i="3" s="1"/>
  <c r="G80" i="7" s="1"/>
  <c r="AK615" i="3"/>
  <c r="AF44" i="3"/>
  <c r="AH17" i="3"/>
  <c r="O64" i="2"/>
  <c r="O75" i="2" s="1"/>
  <c r="O96" i="2" s="1"/>
  <c r="AE442" i="3"/>
  <c r="L83" i="7" s="1"/>
  <c r="AI55" i="3"/>
  <c r="O565" i="2"/>
  <c r="Y559" i="3"/>
  <c r="AJ559" i="3"/>
  <c r="AC559" i="3"/>
  <c r="AG559" i="3"/>
  <c r="AB559" i="3"/>
  <c r="AE559" i="3"/>
  <c r="AD559" i="3"/>
  <c r="X559" i="3"/>
  <c r="Z559" i="3"/>
  <c r="AF559" i="3"/>
  <c r="AH559" i="3"/>
  <c r="AA559" i="3"/>
  <c r="AI559" i="3"/>
  <c r="O174" i="2"/>
  <c r="AK243" i="3"/>
  <c r="AD17" i="3"/>
  <c r="AD18" i="3" s="1"/>
  <c r="AI17" i="3"/>
  <c r="AD254" i="3"/>
  <c r="AD261" i="3" s="1"/>
  <c r="AG254" i="3"/>
  <c r="AG261" i="3" s="1"/>
  <c r="AE254" i="3"/>
  <c r="AE261" i="3" s="1"/>
  <c r="Y254" i="3"/>
  <c r="Y261" i="3" s="1"/>
  <c r="AA254" i="3"/>
  <c r="AA261" i="3" s="1"/>
  <c r="AB254" i="3"/>
  <c r="AB261" i="3" s="1"/>
  <c r="AF254" i="3"/>
  <c r="AJ254" i="3"/>
  <c r="AH254" i="3"/>
  <c r="AH261" i="3" s="1"/>
  <c r="Z254" i="3"/>
  <c r="X254" i="3"/>
  <c r="AK254" i="3" s="1"/>
  <c r="AC254" i="3"/>
  <c r="AC261" i="3" s="1"/>
  <c r="AI254" i="3"/>
  <c r="O139" i="2"/>
  <c r="AH44" i="3"/>
  <c r="AG17" i="3"/>
  <c r="AB17" i="3"/>
  <c r="AJ283" i="3"/>
  <c r="M266" i="2"/>
  <c r="AK207" i="3"/>
  <c r="X458" i="3"/>
  <c r="AJ458" i="3"/>
  <c r="Z458" i="3"/>
  <c r="AI458" i="3"/>
  <c r="AC458" i="3"/>
  <c r="AH458" i="3"/>
  <c r="AE458" i="3"/>
  <c r="AB458" i="3"/>
  <c r="AD458" i="3"/>
  <c r="AG458" i="3"/>
  <c r="AA458" i="3"/>
  <c r="AF458" i="3"/>
  <c r="Y458" i="3"/>
  <c r="X392" i="3"/>
  <c r="AK392" i="3" s="1"/>
  <c r="AK388" i="3"/>
  <c r="AK605" i="3"/>
  <c r="N174" i="2"/>
  <c r="AK163" i="3"/>
  <c r="AK612" i="3"/>
  <c r="AK51" i="3"/>
  <c r="AG349" i="3"/>
  <c r="AG352" i="3" s="1"/>
  <c r="AI349" i="3"/>
  <c r="AI352" i="3" s="1"/>
  <c r="AJ349" i="3"/>
  <c r="AJ352" i="3" s="1"/>
  <c r="M357" i="2"/>
  <c r="Y349" i="3"/>
  <c r="Y352" i="3" s="1"/>
  <c r="X349" i="3"/>
  <c r="AD349" i="3"/>
  <c r="AD352" i="3" s="1"/>
  <c r="AF349" i="3"/>
  <c r="AF352" i="3" s="1"/>
  <c r="AE349" i="3"/>
  <c r="AE352" i="3" s="1"/>
  <c r="AA349" i="3"/>
  <c r="AA352" i="3" s="1"/>
  <c r="AB349" i="3"/>
  <c r="AB352" i="3" s="1"/>
  <c r="AH349" i="3"/>
  <c r="AH352" i="3" s="1"/>
  <c r="Z349" i="3"/>
  <c r="Z352" i="3" s="1"/>
  <c r="AC349" i="3"/>
  <c r="AC352" i="3" s="1"/>
  <c r="AC312" i="3"/>
  <c r="P572" i="2"/>
  <c r="P573" i="2" s="1"/>
  <c r="O479" i="2"/>
  <c r="AD428" i="3"/>
  <c r="AK277" i="3"/>
  <c r="AK498" i="3"/>
  <c r="AK563" i="3"/>
  <c r="AA401" i="3"/>
  <c r="AA404" i="3" s="1"/>
  <c r="X401" i="3"/>
  <c r="Z401" i="3"/>
  <c r="Z404" i="3" s="1"/>
  <c r="AC401" i="3"/>
  <c r="AC404" i="3" s="1"/>
  <c r="AH401" i="3"/>
  <c r="AH404" i="3" s="1"/>
  <c r="AG401" i="3"/>
  <c r="AG404" i="3" s="1"/>
  <c r="AF401" i="3"/>
  <c r="AF404" i="3" s="1"/>
  <c r="AE401" i="3"/>
  <c r="Y401" i="3"/>
  <c r="Y404" i="3" s="1"/>
  <c r="AD401" i="3"/>
  <c r="AD404" i="3" s="1"/>
  <c r="AJ401" i="3"/>
  <c r="AJ404" i="3" s="1"/>
  <c r="AB401" i="3"/>
  <c r="AB404" i="3" s="1"/>
  <c r="AI401" i="3"/>
  <c r="AI404" i="3" s="1"/>
  <c r="M409" i="2"/>
  <c r="AB44" i="3"/>
  <c r="N572" i="2"/>
  <c r="AJ44" i="3"/>
  <c r="AA44" i="3"/>
  <c r="AF17" i="3"/>
  <c r="O572" i="2"/>
  <c r="O573" i="2" s="1"/>
  <c r="O609" i="2"/>
  <c r="AA531" i="3"/>
  <c r="H173" i="7" s="1"/>
  <c r="AJ55" i="3"/>
  <c r="AK305" i="3"/>
  <c r="X100" i="3"/>
  <c r="AB100" i="3"/>
  <c r="AB102" i="3" s="1"/>
  <c r="AE100" i="3"/>
  <c r="AE102" i="3" s="1"/>
  <c r="M107" i="2"/>
  <c r="AG100" i="3"/>
  <c r="AG102" i="3" s="1"/>
  <c r="AA100" i="3"/>
  <c r="AA102" i="3" s="1"/>
  <c r="AF100" i="3"/>
  <c r="AF102" i="3" s="1"/>
  <c r="AD100" i="3"/>
  <c r="AD102" i="3" s="1"/>
  <c r="Y100" i="3"/>
  <c r="Y102" i="3" s="1"/>
  <c r="AI100" i="3"/>
  <c r="AI102" i="3" s="1"/>
  <c r="AJ100" i="3"/>
  <c r="AJ102" i="3" s="1"/>
  <c r="AH100" i="3"/>
  <c r="AH102" i="3" s="1"/>
  <c r="AC100" i="3"/>
  <c r="AC102" i="3" s="1"/>
  <c r="Z100" i="3"/>
  <c r="Z102" i="3" s="1"/>
  <c r="AK455" i="3"/>
  <c r="AK147" i="3"/>
  <c r="AK527" i="3"/>
  <c r="X310" i="3"/>
  <c r="Y310" i="3"/>
  <c r="AC310" i="3"/>
  <c r="AH310" i="3"/>
  <c r="AA310" i="3"/>
  <c r="AD310" i="3"/>
  <c r="AJ310" i="3"/>
  <c r="AB310" i="3"/>
  <c r="AG310" i="3"/>
  <c r="AE310" i="3"/>
  <c r="Z310" i="3"/>
  <c r="AF310" i="3"/>
  <c r="AI310" i="3"/>
  <c r="AK239" i="3"/>
  <c r="M23" i="2"/>
  <c r="M24" i="2" s="1"/>
  <c r="AC44" i="3"/>
  <c r="AG44" i="3"/>
  <c r="AC17" i="3"/>
  <c r="AH428" i="3"/>
  <c r="AC509" i="3"/>
  <c r="J121" i="7" s="1"/>
  <c r="AJ261" i="3"/>
  <c r="AF261" i="3"/>
  <c r="AI531" i="3"/>
  <c r="P173" i="7" s="1"/>
  <c r="N21" i="2"/>
  <c r="AK584" i="3"/>
  <c r="AK464" i="3"/>
  <c r="AC267" i="3"/>
  <c r="AC273" i="3" s="1"/>
  <c r="AA267" i="3"/>
  <c r="AA273" i="3" s="1"/>
  <c r="AE267" i="3"/>
  <c r="AE273" i="3" s="1"/>
  <c r="AH267" i="3"/>
  <c r="AH273" i="3" s="1"/>
  <c r="Y267" i="3"/>
  <c r="Y273" i="3" s="1"/>
  <c r="AG267" i="3"/>
  <c r="AG273" i="3" s="1"/>
  <c r="AI267" i="3"/>
  <c r="AI273" i="3" s="1"/>
  <c r="AD267" i="3"/>
  <c r="AD273" i="3" s="1"/>
  <c r="Z267" i="3"/>
  <c r="Z273" i="3" s="1"/>
  <c r="AF267" i="3"/>
  <c r="AF273" i="3" s="1"/>
  <c r="X267" i="3"/>
  <c r="AJ267" i="3"/>
  <c r="AJ273" i="3" s="1"/>
  <c r="AB267" i="3"/>
  <c r="AB273" i="3" s="1"/>
  <c r="M278" i="2"/>
  <c r="O627" i="2"/>
  <c r="O628" i="2" s="1"/>
  <c r="O583" i="2"/>
  <c r="O600" i="2" s="1"/>
  <c r="O601" i="2" s="1"/>
  <c r="AG554" i="3"/>
  <c r="N175" i="7" s="1"/>
  <c r="AD554" i="3"/>
  <c r="K175" i="7" s="1"/>
  <c r="AE554" i="3"/>
  <c r="L175" i="7" s="1"/>
  <c r="AH554" i="3"/>
  <c r="O175" i="7" s="1"/>
  <c r="AJ554" i="3"/>
  <c r="Q175" i="7" s="1"/>
  <c r="AC554" i="3"/>
  <c r="J175" i="7" s="1"/>
  <c r="AK551" i="3"/>
  <c r="N573" i="2"/>
  <c r="Y428" i="3"/>
  <c r="AJ428" i="3"/>
  <c r="Z428" i="3"/>
  <c r="AK420" i="3"/>
  <c r="H448" i="1"/>
  <c r="AE428" i="3"/>
  <c r="AC428" i="3"/>
  <c r="AK410" i="3"/>
  <c r="G443" i="3"/>
  <c r="G623" i="3" s="1"/>
  <c r="AA323" i="3"/>
  <c r="G448" i="2"/>
  <c r="G629" i="2" s="1"/>
  <c r="AB323" i="3"/>
  <c r="AF283" i="3"/>
  <c r="AK280" i="3"/>
  <c r="Z283" i="3"/>
  <c r="N253" i="2"/>
  <c r="AK190" i="3"/>
  <c r="AK191" i="3"/>
  <c r="P609" i="2"/>
  <c r="N627" i="2"/>
  <c r="N628" i="2" s="1"/>
  <c r="AE323" i="3"/>
  <c r="Z312" i="3"/>
  <c r="X416" i="3"/>
  <c r="N373" i="2"/>
  <c r="P373" i="2" s="1"/>
  <c r="AD368" i="3"/>
  <c r="AA368" i="3"/>
  <c r="AB368" i="3"/>
  <c r="Z368" i="3"/>
  <c r="X368" i="3"/>
  <c r="AE368" i="3"/>
  <c r="AE380" i="3" s="1"/>
  <c r="AJ368" i="3"/>
  <c r="AG368" i="3"/>
  <c r="AF368" i="3"/>
  <c r="AI368" i="3"/>
  <c r="AC368" i="3"/>
  <c r="AH368" i="3"/>
  <c r="Y368" i="3"/>
  <c r="P64" i="2"/>
  <c r="P75" i="2" s="1"/>
  <c r="AA428" i="3"/>
  <c r="AF377" i="3"/>
  <c r="AH377" i="3"/>
  <c r="AE377" i="3"/>
  <c r="AA377" i="3"/>
  <c r="Z377" i="3"/>
  <c r="Y377" i="3"/>
  <c r="AB377" i="3"/>
  <c r="AC377" i="3"/>
  <c r="AI377" i="3"/>
  <c r="X377" i="3"/>
  <c r="AD377" i="3"/>
  <c r="AG377" i="3"/>
  <c r="AJ377" i="3"/>
  <c r="AJ380" i="3" s="1"/>
  <c r="AJ312" i="3"/>
  <c r="Y312" i="3"/>
  <c r="M159" i="2"/>
  <c r="AH150" i="3"/>
  <c r="AH154" i="3" s="1"/>
  <c r="O47" i="7" s="1"/>
  <c r="AI150" i="3"/>
  <c r="AI154" i="3" s="1"/>
  <c r="P47" i="7" s="1"/>
  <c r="Z150" i="3"/>
  <c r="Z154" i="3" s="1"/>
  <c r="G47" i="7" s="1"/>
  <c r="AD150" i="3"/>
  <c r="AD154" i="3" s="1"/>
  <c r="K47" i="7" s="1"/>
  <c r="AJ150" i="3"/>
  <c r="AJ154" i="3" s="1"/>
  <c r="Q47" i="7" s="1"/>
  <c r="AC150" i="3"/>
  <c r="AC154" i="3" s="1"/>
  <c r="J47" i="7" s="1"/>
  <c r="AB150" i="3"/>
  <c r="AB154" i="3" s="1"/>
  <c r="I47" i="7" s="1"/>
  <c r="AE150" i="3"/>
  <c r="AE154" i="3" s="1"/>
  <c r="L47" i="7" s="1"/>
  <c r="AA150" i="3"/>
  <c r="AA154" i="3" s="1"/>
  <c r="H47" i="7" s="1"/>
  <c r="Y150" i="3"/>
  <c r="Y154" i="3" s="1"/>
  <c r="F47" i="7" s="1"/>
  <c r="X150" i="3"/>
  <c r="AG150" i="3"/>
  <c r="AG154" i="3" s="1"/>
  <c r="N47" i="7" s="1"/>
  <c r="N155" i="2"/>
  <c r="AF150" i="3"/>
  <c r="AF154" i="3" s="1"/>
  <c r="M47" i="7" s="1"/>
  <c r="O155" i="2"/>
  <c r="O159" i="2" s="1"/>
  <c r="AK619" i="3"/>
  <c r="AK39" i="3"/>
  <c r="X554" i="3"/>
  <c r="AK549" i="3"/>
  <c r="AK233" i="3"/>
  <c r="AE193" i="3"/>
  <c r="AJ193" i="3"/>
  <c r="AC193" i="3"/>
  <c r="AC196" i="3" s="1"/>
  <c r="Y193" i="3"/>
  <c r="Y196" i="3" s="1"/>
  <c r="Z193" i="3"/>
  <c r="Z196" i="3" s="1"/>
  <c r="AI193" i="3"/>
  <c r="AI196" i="3" s="1"/>
  <c r="AF193" i="3"/>
  <c r="AF196" i="3" s="1"/>
  <c r="AD193" i="3"/>
  <c r="AD196" i="3" s="1"/>
  <c r="AH193" i="3"/>
  <c r="AH196" i="3" s="1"/>
  <c r="AG193" i="3"/>
  <c r="AG196" i="3" s="1"/>
  <c r="AB193" i="3"/>
  <c r="AB196" i="3" s="1"/>
  <c r="AA193" i="3"/>
  <c r="X193" i="3"/>
  <c r="X196" i="3" s="1"/>
  <c r="AH323" i="3"/>
  <c r="AK14" i="3"/>
  <c r="Y380" i="3"/>
  <c r="Z380" i="3"/>
  <c r="AD59" i="3"/>
  <c r="AD70" i="3" s="1"/>
  <c r="AH59" i="3"/>
  <c r="AH70" i="3" s="1"/>
  <c r="AG59" i="3"/>
  <c r="AG70" i="3" s="1"/>
  <c r="AA59" i="3"/>
  <c r="AA70" i="3" s="1"/>
  <c r="X59" i="3"/>
  <c r="X70" i="3" s="1"/>
  <c r="AC59" i="3"/>
  <c r="AC70" i="3" s="1"/>
  <c r="AB59" i="3"/>
  <c r="AE59" i="3"/>
  <c r="AE70" i="3" s="1"/>
  <c r="Z59" i="3"/>
  <c r="Z70" i="3" s="1"/>
  <c r="AJ59" i="3"/>
  <c r="AJ70" i="3" s="1"/>
  <c r="AI59" i="3"/>
  <c r="AI70" i="3" s="1"/>
  <c r="AF59" i="3"/>
  <c r="AF70" i="3" s="1"/>
  <c r="Y59" i="3"/>
  <c r="Y70" i="3" s="1"/>
  <c r="M75" i="2"/>
  <c r="N210" i="2"/>
  <c r="AC564" i="3"/>
  <c r="AC566" i="3" s="1"/>
  <c r="AH564" i="3"/>
  <c r="AH566" i="3" s="1"/>
  <c r="X564" i="3"/>
  <c r="X566" i="3" s="1"/>
  <c r="X567" i="3" s="1"/>
  <c r="Y564" i="3"/>
  <c r="Y566" i="3" s="1"/>
  <c r="AF564" i="3"/>
  <c r="AF566" i="3" s="1"/>
  <c r="AA564" i="3"/>
  <c r="AE564" i="3"/>
  <c r="AE566" i="3" s="1"/>
  <c r="AB564" i="3"/>
  <c r="AB566" i="3" s="1"/>
  <c r="AD564" i="3"/>
  <c r="AD566" i="3" s="1"/>
  <c r="AJ564" i="3"/>
  <c r="AJ566" i="3" s="1"/>
  <c r="Z564" i="3"/>
  <c r="AI564" i="3"/>
  <c r="AI566" i="3" s="1"/>
  <c r="M572" i="2"/>
  <c r="M573" i="2" s="1"/>
  <c r="AG564" i="3"/>
  <c r="AK253" i="3"/>
  <c r="M201" i="2"/>
  <c r="AA3" i="3"/>
  <c r="H8" i="7"/>
  <c r="H3" i="6" s="1"/>
  <c r="N3" i="3"/>
  <c r="O9" i="1"/>
  <c r="AB428" i="3"/>
  <c r="AB242" i="3"/>
  <c r="Z242" i="3"/>
  <c r="AH242" i="3"/>
  <c r="AG242" i="3"/>
  <c r="AC242" i="3"/>
  <c r="AD242" i="3"/>
  <c r="AF242" i="3"/>
  <c r="Y242" i="3"/>
  <c r="AJ242" i="3"/>
  <c r="AE242" i="3"/>
  <c r="AA242" i="3"/>
  <c r="AI242" i="3"/>
  <c r="X242" i="3"/>
  <c r="N184" i="2"/>
  <c r="AB179" i="3"/>
  <c r="AB184" i="3" s="1"/>
  <c r="AE179" i="3"/>
  <c r="AE184" i="3" s="1"/>
  <c r="AG179" i="3"/>
  <c r="AG184" i="3" s="1"/>
  <c r="AJ179" i="3"/>
  <c r="AJ184" i="3" s="1"/>
  <c r="AA179" i="3"/>
  <c r="AA184" i="3" s="1"/>
  <c r="Z179" i="3"/>
  <c r="Z184" i="3" s="1"/>
  <c r="Y179" i="3"/>
  <c r="Y184" i="3" s="1"/>
  <c r="AD179" i="3"/>
  <c r="AD184" i="3" s="1"/>
  <c r="AI179" i="3"/>
  <c r="AI184" i="3" s="1"/>
  <c r="X179" i="3"/>
  <c r="AH179" i="3"/>
  <c r="AH184" i="3" s="1"/>
  <c r="AF179" i="3"/>
  <c r="AF184" i="3" s="1"/>
  <c r="AC179" i="3"/>
  <c r="AC184" i="3" s="1"/>
  <c r="M189" i="2"/>
  <c r="Z453" i="3"/>
  <c r="Z474" i="3" s="1"/>
  <c r="G118" i="7" s="1"/>
  <c r="AE453" i="3"/>
  <c r="AE474" i="3" s="1"/>
  <c r="L118" i="7" s="1"/>
  <c r="AA453" i="3"/>
  <c r="Y453" i="3"/>
  <c r="X453" i="3"/>
  <c r="X474" i="3" s="1"/>
  <c r="AC453" i="3"/>
  <c r="AC474" i="3" s="1"/>
  <c r="J118" i="7" s="1"/>
  <c r="AF453" i="3"/>
  <c r="AF474" i="3" s="1"/>
  <c r="M118" i="7" s="1"/>
  <c r="AB453" i="3"/>
  <c r="AB474" i="3" s="1"/>
  <c r="I118" i="7" s="1"/>
  <c r="AH453" i="3"/>
  <c r="AD453" i="3"/>
  <c r="AD474" i="3" s="1"/>
  <c r="K118" i="7" s="1"/>
  <c r="AJ453" i="3"/>
  <c r="AJ474" i="3" s="1"/>
  <c r="Q118" i="7" s="1"/>
  <c r="AI453" i="3"/>
  <c r="AI474" i="3" s="1"/>
  <c r="P118" i="7" s="1"/>
  <c r="AG453" i="3"/>
  <c r="AG474" i="3" s="1"/>
  <c r="N118" i="7" s="1"/>
  <c r="M479" i="2"/>
  <c r="AK524" i="3"/>
  <c r="AA196" i="3"/>
  <c r="O201" i="2"/>
  <c r="O299" i="2" s="1"/>
  <c r="AK465" i="3"/>
  <c r="Y44" i="3"/>
  <c r="P627" i="2"/>
  <c r="P628" i="2" s="1"/>
  <c r="P343" i="2"/>
  <c r="U629" i="1"/>
  <c r="U623" i="3" s="1"/>
  <c r="AK67" i="3"/>
  <c r="AK572" i="3"/>
  <c r="O483" i="2"/>
  <c r="O489" i="2" s="1"/>
  <c r="AF205" i="3"/>
  <c r="AF209" i="3" s="1"/>
  <c r="X205" i="3"/>
  <c r="AA205" i="3"/>
  <c r="AA209" i="3" s="1"/>
  <c r="AD205" i="3"/>
  <c r="AD209" i="3" s="1"/>
  <c r="AC205" i="3"/>
  <c r="AC209" i="3" s="1"/>
  <c r="AI205" i="3"/>
  <c r="AI209" i="3" s="1"/>
  <c r="AE205" i="3"/>
  <c r="AE209" i="3" s="1"/>
  <c r="AG205" i="3"/>
  <c r="AG209" i="3" s="1"/>
  <c r="Z205" i="3"/>
  <c r="Z209" i="3" s="1"/>
  <c r="AJ205" i="3"/>
  <c r="AJ209" i="3" s="1"/>
  <c r="AB205" i="3"/>
  <c r="AB209" i="3" s="1"/>
  <c r="Y205" i="3"/>
  <c r="Y209" i="3" s="1"/>
  <c r="AH205" i="3"/>
  <c r="AH209" i="3" s="1"/>
  <c r="M214" i="2"/>
  <c r="AK423" i="3"/>
  <c r="X428" i="3"/>
  <c r="O144" i="2"/>
  <c r="P493" i="2"/>
  <c r="P499" i="2" s="1"/>
  <c r="P515" i="2" s="1"/>
  <c r="N343" i="2"/>
  <c r="AC577" i="3"/>
  <c r="AC594" i="3" s="1"/>
  <c r="AH577" i="3"/>
  <c r="AH594" i="3" s="1"/>
  <c r="Z577" i="3"/>
  <c r="Z594" i="3" s="1"/>
  <c r="AA577" i="3"/>
  <c r="AA594" i="3" s="1"/>
  <c r="AB577" i="3"/>
  <c r="AB594" i="3" s="1"/>
  <c r="AD577" i="3"/>
  <c r="AD594" i="3" s="1"/>
  <c r="AG577" i="3"/>
  <c r="AG594" i="3" s="1"/>
  <c r="Y577" i="3"/>
  <c r="Y594" i="3" s="1"/>
  <c r="AI577" i="3"/>
  <c r="AI594" i="3" s="1"/>
  <c r="AF577" i="3"/>
  <c r="AF594" i="3" s="1"/>
  <c r="N583" i="2"/>
  <c r="AJ577" i="3"/>
  <c r="AJ594" i="3" s="1"/>
  <c r="X577" i="3"/>
  <c r="AE577" i="3"/>
  <c r="AE594" i="3" s="1"/>
  <c r="Y603" i="3"/>
  <c r="Y621" i="3" s="1"/>
  <c r="Y622" i="3" s="1"/>
  <c r="AE603" i="3"/>
  <c r="AE621" i="3" s="1"/>
  <c r="Z603" i="3"/>
  <c r="Z621" i="3" s="1"/>
  <c r="AA603" i="3"/>
  <c r="AA621" i="3" s="1"/>
  <c r="AC603" i="3"/>
  <c r="AC621" i="3" s="1"/>
  <c r="X603" i="3"/>
  <c r="AH603" i="3"/>
  <c r="AH621" i="3" s="1"/>
  <c r="AF603" i="3"/>
  <c r="AF621" i="3" s="1"/>
  <c r="AD603" i="3"/>
  <c r="AD621" i="3" s="1"/>
  <c r="AJ603" i="3"/>
  <c r="AJ621" i="3" s="1"/>
  <c r="AG603" i="3"/>
  <c r="AG621" i="3" s="1"/>
  <c r="AB603" i="3"/>
  <c r="AB621" i="3" s="1"/>
  <c r="AI603" i="3"/>
  <c r="AI621" i="3" s="1"/>
  <c r="AI622" i="3" s="1"/>
  <c r="M627" i="2"/>
  <c r="M628" i="2" s="1"/>
  <c r="P195" i="2"/>
  <c r="P201" i="2" s="1"/>
  <c r="N201" i="2"/>
  <c r="AK435" i="3"/>
  <c r="AJ196" i="3"/>
  <c r="AE196" i="3"/>
  <c r="AD323" i="3"/>
  <c r="AK291" i="3"/>
  <c r="N489" i="2"/>
  <c r="M4" i="3"/>
  <c r="Z4" i="3"/>
  <c r="AH478" i="3"/>
  <c r="AA478" i="3"/>
  <c r="AF478" i="3"/>
  <c r="AC478" i="3"/>
  <c r="AG478" i="3"/>
  <c r="AJ478" i="3"/>
  <c r="AE478" i="3"/>
  <c r="AD478" i="3"/>
  <c r="X478" i="3"/>
  <c r="AB478" i="3"/>
  <c r="Z478" i="3"/>
  <c r="AI478" i="3"/>
  <c r="Y478" i="3"/>
  <c r="AE334" i="3"/>
  <c r="AE338" i="3" s="1"/>
  <c r="AC334" i="3"/>
  <c r="AC338" i="3" s="1"/>
  <c r="Y334" i="3"/>
  <c r="Y338" i="3" s="1"/>
  <c r="AD334" i="3"/>
  <c r="AD338" i="3" s="1"/>
  <c r="Z334" i="3"/>
  <c r="Z338" i="3" s="1"/>
  <c r="AG334" i="3"/>
  <c r="AG338" i="3" s="1"/>
  <c r="AF334" i="3"/>
  <c r="AF338" i="3" s="1"/>
  <c r="AH334" i="3"/>
  <c r="AH338" i="3" s="1"/>
  <c r="AI334" i="3"/>
  <c r="AI338" i="3" s="1"/>
  <c r="AB334" i="3"/>
  <c r="AB338" i="3" s="1"/>
  <c r="AA334" i="3"/>
  <c r="AA338" i="3" s="1"/>
  <c r="M343" i="2"/>
  <c r="X334" i="3"/>
  <c r="AJ334" i="3"/>
  <c r="AJ338" i="3" s="1"/>
  <c r="AK502" i="3"/>
  <c r="AK301" i="3"/>
  <c r="H629" i="1"/>
  <c r="F18" i="8" s="1"/>
  <c r="F13" i="8"/>
  <c r="I12" i="7"/>
  <c r="I14" i="7" s="1"/>
  <c r="AB18" i="3"/>
  <c r="M12" i="7"/>
  <c r="M14" i="7" s="1"/>
  <c r="AF18" i="3"/>
  <c r="N12" i="7"/>
  <c r="N14" i="7" s="1"/>
  <c r="AG18" i="3"/>
  <c r="H12" i="7"/>
  <c r="H14" i="7" s="1"/>
  <c r="AA18" i="3"/>
  <c r="AH18" i="3"/>
  <c r="O12" i="7"/>
  <c r="O14" i="7" s="1"/>
  <c r="AI18" i="3"/>
  <c r="P12" i="7"/>
  <c r="P14" i="7" s="1"/>
  <c r="E174" i="7"/>
  <c r="AK543" i="3"/>
  <c r="R174" i="7" s="1"/>
  <c r="AJ18" i="3"/>
  <c r="Q12" i="7"/>
  <c r="Q14" i="7" s="1"/>
  <c r="AK376" i="3"/>
  <c r="P364" i="2"/>
  <c r="N385" i="2"/>
  <c r="P304" i="2"/>
  <c r="P317" i="2" s="1"/>
  <c r="N317" i="2"/>
  <c r="E12" i="7"/>
  <c r="X18" i="3"/>
  <c r="AF323" i="3"/>
  <c r="AK10" i="3"/>
  <c r="V155" i="3"/>
  <c r="W629" i="1"/>
  <c r="V623" i="3" s="1"/>
  <c r="O443" i="3"/>
  <c r="O629" i="1"/>
  <c r="O623" i="3" s="1"/>
  <c r="AK80" i="3"/>
  <c r="P340" i="7"/>
  <c r="P342" i="7" s="1"/>
  <c r="AK106" i="3"/>
  <c r="X115" i="3"/>
  <c r="AK115" i="3" s="1"/>
  <c r="X488" i="3"/>
  <c r="AD488" i="3"/>
  <c r="AD494" i="3" s="1"/>
  <c r="AH488" i="3"/>
  <c r="AH494" i="3" s="1"/>
  <c r="AC488" i="3"/>
  <c r="AC494" i="3" s="1"/>
  <c r="AF488" i="3"/>
  <c r="AF494" i="3" s="1"/>
  <c r="AA488" i="3"/>
  <c r="AA494" i="3" s="1"/>
  <c r="AG488" i="3"/>
  <c r="AG494" i="3" s="1"/>
  <c r="Y488" i="3"/>
  <c r="Y494" i="3" s="1"/>
  <c r="F120" i="7" s="1"/>
  <c r="AE488" i="3"/>
  <c r="AE494" i="3" s="1"/>
  <c r="AI488" i="3"/>
  <c r="AI494" i="3" s="1"/>
  <c r="AJ488" i="3"/>
  <c r="AJ494" i="3" s="1"/>
  <c r="M499" i="2"/>
  <c r="AB488" i="3"/>
  <c r="AB494" i="3" s="1"/>
  <c r="Z488" i="3"/>
  <c r="Z494" i="3" s="1"/>
  <c r="G120" i="7" s="1"/>
  <c r="F121" i="7"/>
  <c r="AK316" i="3"/>
  <c r="X323" i="3"/>
  <c r="G121" i="7"/>
  <c r="AC380" i="3"/>
  <c r="AF312" i="3"/>
  <c r="AB312" i="3"/>
  <c r="X293" i="3"/>
  <c r="AK299" i="3"/>
  <c r="X312" i="3"/>
  <c r="N120" i="2"/>
  <c r="P111" i="2"/>
  <c r="P120" i="2" s="1"/>
  <c r="P43" i="6"/>
  <c r="M434" i="2"/>
  <c r="AD240" i="3"/>
  <c r="Y240" i="3"/>
  <c r="Y248" i="3" s="1"/>
  <c r="AG240" i="3"/>
  <c r="AG248" i="3" s="1"/>
  <c r="Z240" i="3"/>
  <c r="Z248" i="3" s="1"/>
  <c r="AJ240" i="3"/>
  <c r="AF240" i="3"/>
  <c r="AF248" i="3" s="1"/>
  <c r="X240" i="3"/>
  <c r="AH240" i="3"/>
  <c r="AE240" i="3"/>
  <c r="AC240" i="3"/>
  <c r="AC248" i="3" s="1"/>
  <c r="AA240" i="3"/>
  <c r="AB240" i="3"/>
  <c r="AB248" i="3" s="1"/>
  <c r="M253" i="2"/>
  <c r="AI240" i="3"/>
  <c r="AK364" i="3"/>
  <c r="G307" i="7"/>
  <c r="G309" i="7" s="1"/>
  <c r="Z595" i="3"/>
  <c r="AH134" i="3"/>
  <c r="AH139" i="3" s="1"/>
  <c r="AF134" i="3"/>
  <c r="AF139" i="3" s="1"/>
  <c r="AD134" i="3"/>
  <c r="AD139" i="3" s="1"/>
  <c r="AJ134" i="3"/>
  <c r="AJ139" i="3" s="1"/>
  <c r="AG134" i="3"/>
  <c r="AG139" i="3" s="1"/>
  <c r="X134" i="3"/>
  <c r="Y134" i="3"/>
  <c r="Y139" i="3" s="1"/>
  <c r="AE134" i="3"/>
  <c r="AE139" i="3" s="1"/>
  <c r="AB134" i="3"/>
  <c r="AB139" i="3" s="1"/>
  <c r="AI134" i="3"/>
  <c r="AI139" i="3" s="1"/>
  <c r="AA134" i="3"/>
  <c r="AA139" i="3" s="1"/>
  <c r="Z134" i="3"/>
  <c r="Z139" i="3" s="1"/>
  <c r="AC134" i="3"/>
  <c r="AC139" i="3" s="1"/>
  <c r="M443" i="3"/>
  <c r="M629" i="1"/>
  <c r="M623" i="3" s="1"/>
  <c r="AA312" i="3"/>
  <c r="AB227" i="3"/>
  <c r="AB235" i="3" s="1"/>
  <c r="X227" i="3"/>
  <c r="Y227" i="3"/>
  <c r="Y235" i="3" s="1"/>
  <c r="AG227" i="3"/>
  <c r="AG235" i="3" s="1"/>
  <c r="AF227" i="3"/>
  <c r="AF235" i="3" s="1"/>
  <c r="AJ227" i="3"/>
  <c r="AJ235" i="3" s="1"/>
  <c r="AE227" i="3"/>
  <c r="AE235" i="3" s="1"/>
  <c r="AD227" i="3"/>
  <c r="AD235" i="3" s="1"/>
  <c r="AC227" i="3"/>
  <c r="AC235" i="3" s="1"/>
  <c r="AH227" i="3"/>
  <c r="AH235" i="3" s="1"/>
  <c r="AI227" i="3"/>
  <c r="AI235" i="3" s="1"/>
  <c r="Z227" i="3"/>
  <c r="Z235" i="3" s="1"/>
  <c r="M240" i="2"/>
  <c r="AA227" i="3"/>
  <c r="AA235" i="3" s="1"/>
  <c r="N443" i="3"/>
  <c r="N629" i="1"/>
  <c r="N623" i="3" s="1"/>
  <c r="AK38" i="3"/>
  <c r="X44" i="3"/>
  <c r="AH380" i="3"/>
  <c r="F340" i="7"/>
  <c r="F342" i="7" s="1"/>
  <c r="AK319" i="3"/>
  <c r="Z323" i="3"/>
  <c r="AK367" i="3"/>
  <c r="T629" i="1"/>
  <c r="T623" i="3" s="1"/>
  <c r="AF380" i="3"/>
  <c r="AG312" i="3"/>
  <c r="O317" i="2"/>
  <c r="AI44" i="3"/>
  <c r="N515" i="2"/>
  <c r="AE18" i="3"/>
  <c r="L12" i="7"/>
  <c r="L14" i="7" s="1"/>
  <c r="M340" i="7"/>
  <c r="M342" i="7" s="1"/>
  <c r="AF622" i="3"/>
  <c r="R29" i="6"/>
  <c r="R411" i="7"/>
  <c r="AC119" i="3"/>
  <c r="AC125" i="3" s="1"/>
  <c r="AC126" i="3" s="1"/>
  <c r="J45" i="7" s="1"/>
  <c r="X119" i="3"/>
  <c r="AF119" i="3"/>
  <c r="AF125" i="3" s="1"/>
  <c r="AF126" i="3" s="1"/>
  <c r="M45" i="7" s="1"/>
  <c r="AD119" i="3"/>
  <c r="AD125" i="3" s="1"/>
  <c r="AD126" i="3" s="1"/>
  <c r="K45" i="7" s="1"/>
  <c r="Z119" i="3"/>
  <c r="Z125" i="3" s="1"/>
  <c r="Z126" i="3" s="1"/>
  <c r="G45" i="7" s="1"/>
  <c r="AJ119" i="3"/>
  <c r="AJ125" i="3" s="1"/>
  <c r="AJ126" i="3" s="1"/>
  <c r="Q45" i="7" s="1"/>
  <c r="AB119" i="3"/>
  <c r="AB125" i="3" s="1"/>
  <c r="AB126" i="3" s="1"/>
  <c r="I45" i="7" s="1"/>
  <c r="AG119" i="3"/>
  <c r="AG125" i="3" s="1"/>
  <c r="AG126" i="3" s="1"/>
  <c r="N45" i="7" s="1"/>
  <c r="AI119" i="3"/>
  <c r="AI125" i="3" s="1"/>
  <c r="AI126" i="3" s="1"/>
  <c r="P45" i="7" s="1"/>
  <c r="AE119" i="3"/>
  <c r="AE125" i="3" s="1"/>
  <c r="AE126" i="3" s="1"/>
  <c r="L45" i="7" s="1"/>
  <c r="AH119" i="3"/>
  <c r="AH125" i="3" s="1"/>
  <c r="AH126" i="3" s="1"/>
  <c r="O45" i="7" s="1"/>
  <c r="M130" i="2"/>
  <c r="M131" i="2" s="1"/>
  <c r="AA119" i="3"/>
  <c r="AA125" i="3" s="1"/>
  <c r="AA126" i="3" s="1"/>
  <c r="H45" i="7" s="1"/>
  <c r="Y119" i="3"/>
  <c r="Y125" i="3" s="1"/>
  <c r="Y126" i="3" s="1"/>
  <c r="F45" i="7" s="1"/>
  <c r="AK55" i="3"/>
  <c r="AK531" i="3"/>
  <c r="R173" i="7" s="1"/>
  <c r="E173" i="7"/>
  <c r="AI380" i="3"/>
  <c r="AA482" i="3"/>
  <c r="AA484" i="3" s="1"/>
  <c r="H119" i="7" s="1"/>
  <c r="AB482" i="3"/>
  <c r="AB484" i="3" s="1"/>
  <c r="I119" i="7" s="1"/>
  <c r="AC482" i="3"/>
  <c r="AC484" i="3" s="1"/>
  <c r="J119" i="7" s="1"/>
  <c r="AH482" i="3"/>
  <c r="AH484" i="3" s="1"/>
  <c r="O119" i="7" s="1"/>
  <c r="AD482" i="3"/>
  <c r="AF482" i="3"/>
  <c r="AF484" i="3" s="1"/>
  <c r="M119" i="7" s="1"/>
  <c r="AE482" i="3"/>
  <c r="Y482" i="3"/>
  <c r="Y484" i="3" s="1"/>
  <c r="F119" i="7" s="1"/>
  <c r="Z482" i="3"/>
  <c r="Z484" i="3" s="1"/>
  <c r="G119" i="7" s="1"/>
  <c r="AG482" i="3"/>
  <c r="AG484" i="3" s="1"/>
  <c r="N119" i="7" s="1"/>
  <c r="AJ482" i="3"/>
  <c r="AJ484" i="3" s="1"/>
  <c r="Q119" i="7" s="1"/>
  <c r="X482" i="3"/>
  <c r="M489" i="2"/>
  <c r="AI482" i="3"/>
  <c r="AI484" i="3" s="1"/>
  <c r="P119" i="7" s="1"/>
  <c r="Q629" i="1"/>
  <c r="Q623" i="3" s="1"/>
  <c r="AK442" i="3"/>
  <c r="E83" i="7"/>
  <c r="K443" i="3"/>
  <c r="K629" i="1"/>
  <c r="K623" i="3" s="1"/>
  <c r="AC323" i="3"/>
  <c r="AD380" i="3"/>
  <c r="AK359" i="3"/>
  <c r="E121" i="7"/>
  <c r="AK509" i="3"/>
  <c r="R121" i="7" s="1"/>
  <c r="AE312" i="3"/>
  <c r="AD312" i="3"/>
  <c r="AC85" i="3"/>
  <c r="AC90" i="3" s="1"/>
  <c r="AC91" i="3" s="1"/>
  <c r="J44" i="7" s="1"/>
  <c r="AF85" i="3"/>
  <c r="AF90" i="3" s="1"/>
  <c r="AF91" i="3" s="1"/>
  <c r="M44" i="7" s="1"/>
  <c r="AH85" i="3"/>
  <c r="AH90" i="3" s="1"/>
  <c r="AH91" i="3" s="1"/>
  <c r="O44" i="7" s="1"/>
  <c r="X85" i="3"/>
  <c r="AD85" i="3"/>
  <c r="AD90" i="3" s="1"/>
  <c r="AB85" i="3"/>
  <c r="AB90" i="3" s="1"/>
  <c r="AA85" i="3"/>
  <c r="AA90" i="3" s="1"/>
  <c r="AA91" i="3" s="1"/>
  <c r="H44" i="7" s="1"/>
  <c r="Y85" i="3"/>
  <c r="Y90" i="3" s="1"/>
  <c r="AG85" i="3"/>
  <c r="AG90" i="3" s="1"/>
  <c r="AG91" i="3" s="1"/>
  <c r="N44" i="7" s="1"/>
  <c r="AJ85" i="3"/>
  <c r="AJ90" i="3" s="1"/>
  <c r="AE85" i="3"/>
  <c r="AE90" i="3" s="1"/>
  <c r="Z85" i="3"/>
  <c r="Z90" i="3" s="1"/>
  <c r="Z91" i="3" s="1"/>
  <c r="G44" i="7" s="1"/>
  <c r="AI85" i="3"/>
  <c r="AI90" i="3" s="1"/>
  <c r="M95" i="2"/>
  <c r="M96" i="2" s="1"/>
  <c r="AK416" i="3"/>
  <c r="N124" i="2"/>
  <c r="M43" i="6"/>
  <c r="AK333" i="3"/>
  <c r="AK307" i="3"/>
  <c r="R443" i="3"/>
  <c r="R629" i="1"/>
  <c r="R623" i="3" s="1"/>
  <c r="AK123" i="3"/>
  <c r="AK131" i="3"/>
  <c r="AK373" i="3"/>
  <c r="P139" i="2"/>
  <c r="P144" i="2" s="1"/>
  <c r="S629" i="1"/>
  <c r="S623" i="3" s="1"/>
  <c r="S443" i="3"/>
  <c r="AK137" i="3"/>
  <c r="AK24" i="3"/>
  <c r="X28" i="3"/>
  <c r="O385" i="2"/>
  <c r="O434" i="2" s="1"/>
  <c r="AA380" i="3"/>
  <c r="AC18" i="3"/>
  <c r="J12" i="7"/>
  <c r="J14" i="7" s="1"/>
  <c r="AI312" i="3"/>
  <c r="AH312" i="3"/>
  <c r="P90" i="2"/>
  <c r="P95" i="2" s="1"/>
  <c r="AK281" i="3"/>
  <c r="X283" i="3"/>
  <c r="J83" i="7"/>
  <c r="O124" i="2"/>
  <c r="O130" i="2" s="1"/>
  <c r="O131" i="2" s="1"/>
  <c r="M144" i="2"/>
  <c r="AK17" i="3" l="1"/>
  <c r="Y18" i="3"/>
  <c r="F12" i="7"/>
  <c r="F14" i="7" s="1"/>
  <c r="G12" i="7"/>
  <c r="G14" i="7" s="1"/>
  <c r="Z18" i="3"/>
  <c r="AK310" i="3"/>
  <c r="X261" i="3"/>
  <c r="AK261" i="3" s="1"/>
  <c r="O160" i="2"/>
  <c r="Y294" i="3"/>
  <c r="F81" i="7" s="1"/>
  <c r="AJ429" i="3"/>
  <c r="P21" i="2"/>
  <c r="P23" i="2" s="1"/>
  <c r="P24" i="2" s="1"/>
  <c r="N23" i="2"/>
  <c r="N24" i="2" s="1"/>
  <c r="AK100" i="3"/>
  <c r="X102" i="3"/>
  <c r="AK102" i="3" s="1"/>
  <c r="AK401" i="3"/>
  <c r="X404" i="3"/>
  <c r="AK404" i="3" s="1"/>
  <c r="AJ91" i="3"/>
  <c r="Q44" i="7" s="1"/>
  <c r="AE484" i="3"/>
  <c r="L119" i="7" s="1"/>
  <c r="AK283" i="3"/>
  <c r="AD484" i="3"/>
  <c r="K119" i="7" s="1"/>
  <c r="AA248" i="3"/>
  <c r="Y474" i="3"/>
  <c r="F118" i="7" s="1"/>
  <c r="AK458" i="3"/>
  <c r="X352" i="3"/>
  <c r="AK352" i="3" s="1"/>
  <c r="AK349" i="3"/>
  <c r="AK559" i="3"/>
  <c r="AK34" i="3"/>
  <c r="P40" i="2"/>
  <c r="P49" i="2" s="1"/>
  <c r="N49" i="2"/>
  <c r="N96" i="2" s="1"/>
  <c r="AE91" i="3"/>
  <c r="L44" i="7" s="1"/>
  <c r="AG566" i="3"/>
  <c r="N176" i="7" s="1"/>
  <c r="N178" i="7" s="1"/>
  <c r="AA566" i="3"/>
  <c r="AA567" i="3" s="1"/>
  <c r="X380" i="3"/>
  <c r="AK267" i="3"/>
  <c r="X273" i="3"/>
  <c r="AK273" i="3" s="1"/>
  <c r="AK370" i="3"/>
  <c r="AK449" i="3"/>
  <c r="F123" i="7"/>
  <c r="P96" i="2"/>
  <c r="AI91" i="3"/>
  <c r="P44" i="7" s="1"/>
  <c r="AD91" i="3"/>
  <c r="K44" i="7" s="1"/>
  <c r="O515" i="2"/>
  <c r="AH474" i="3"/>
  <c r="O118" i="7" s="1"/>
  <c r="AG380" i="3"/>
  <c r="AK162" i="3"/>
  <c r="X169" i="3"/>
  <c r="AK15" i="3"/>
  <c r="Y91" i="3"/>
  <c r="F44" i="7" s="1"/>
  <c r="G123" i="7"/>
  <c r="Y429" i="3"/>
  <c r="F82" i="7" s="1"/>
  <c r="AK428" i="3"/>
  <c r="AB380" i="3"/>
  <c r="AB429" i="3" s="1"/>
  <c r="I82" i="7" s="1"/>
  <c r="P385" i="2"/>
  <c r="P434" i="2" s="1"/>
  <c r="AK377" i="3"/>
  <c r="F85" i="7"/>
  <c r="F113" i="7" s="1"/>
  <c r="F17" i="6" s="1"/>
  <c r="AE248" i="3"/>
  <c r="AE294" i="3" s="1"/>
  <c r="L81" i="7" s="1"/>
  <c r="AD248" i="3"/>
  <c r="AD294" i="3" s="1"/>
  <c r="K81" i="7" s="1"/>
  <c r="AA294" i="3"/>
  <c r="H81" i="7" s="1"/>
  <c r="AI248" i="3"/>
  <c r="AJ248" i="3"/>
  <c r="AF294" i="3"/>
  <c r="M81" i="7" s="1"/>
  <c r="AG595" i="3"/>
  <c r="N307" i="7"/>
  <c r="N309" i="7" s="1"/>
  <c r="AD595" i="3"/>
  <c r="K307" i="7"/>
  <c r="K309" i="7" s="1"/>
  <c r="Q307" i="7"/>
  <c r="Q309" i="7" s="1"/>
  <c r="AJ595" i="3"/>
  <c r="AA595" i="3"/>
  <c r="H307" i="7"/>
  <c r="H309" i="7" s="1"/>
  <c r="P307" i="7"/>
  <c r="P309" i="7" s="1"/>
  <c r="AI595" i="3"/>
  <c r="AC595" i="3"/>
  <c r="J307" i="7"/>
  <c r="J309" i="7" s="1"/>
  <c r="AK44" i="3"/>
  <c r="M299" i="2"/>
  <c r="M448" i="2" s="1"/>
  <c r="AJ294" i="3"/>
  <c r="Q81" i="7" s="1"/>
  <c r="AK323" i="3"/>
  <c r="AK603" i="3"/>
  <c r="X621" i="3"/>
  <c r="AB294" i="3"/>
  <c r="I81" i="7" s="1"/>
  <c r="Z294" i="3"/>
  <c r="G81" i="7" s="1"/>
  <c r="AK334" i="3"/>
  <c r="AC622" i="3"/>
  <c r="J340" i="7"/>
  <c r="J342" i="7" s="1"/>
  <c r="N600" i="2"/>
  <c r="N601" i="2" s="1"/>
  <c r="P583" i="2"/>
  <c r="P600" i="2" s="1"/>
  <c r="P601" i="2" s="1"/>
  <c r="AK205" i="3"/>
  <c r="X209" i="3"/>
  <c r="AK209" i="3" s="1"/>
  <c r="E118" i="7"/>
  <c r="M176" i="7"/>
  <c r="M178" i="7" s="1"/>
  <c r="AF567" i="3"/>
  <c r="P155" i="2"/>
  <c r="P159" i="2" s="1"/>
  <c r="N159" i="2"/>
  <c r="AG294" i="3"/>
  <c r="N81" i="7" s="1"/>
  <c r="AK478" i="3"/>
  <c r="AB622" i="3"/>
  <c r="I340" i="7"/>
  <c r="I342" i="7" s="1"/>
  <c r="AA622" i="3"/>
  <c r="H340" i="7"/>
  <c r="H342" i="7" s="1"/>
  <c r="M307" i="7"/>
  <c r="M309" i="7" s="1"/>
  <c r="AF595" i="3"/>
  <c r="AH595" i="3"/>
  <c r="O307" i="7"/>
  <c r="O309" i="7" s="1"/>
  <c r="AK179" i="3"/>
  <c r="X184" i="3"/>
  <c r="AK184" i="3" s="1"/>
  <c r="AA4" i="3"/>
  <c r="N4" i="3"/>
  <c r="P176" i="7"/>
  <c r="P178" i="7" s="1"/>
  <c r="AI567" i="3"/>
  <c r="F176" i="7"/>
  <c r="F178" i="7" s="1"/>
  <c r="Y567" i="3"/>
  <c r="X338" i="3"/>
  <c r="AK338" i="3" s="1"/>
  <c r="AK368" i="3"/>
  <c r="Z429" i="3"/>
  <c r="G82" i="7" s="1"/>
  <c r="AC294" i="3"/>
  <c r="J81" i="7" s="1"/>
  <c r="AG622" i="3"/>
  <c r="N340" i="7"/>
  <c r="N342" i="7" s="1"/>
  <c r="Z622" i="3"/>
  <c r="G340" i="7"/>
  <c r="G342" i="7" s="1"/>
  <c r="AK453" i="3"/>
  <c r="AA474" i="3"/>
  <c r="H118" i="7" s="1"/>
  <c r="AK564" i="3"/>
  <c r="Z566" i="3"/>
  <c r="E176" i="7"/>
  <c r="AK150" i="3"/>
  <c r="X154" i="3"/>
  <c r="AD429" i="3"/>
  <c r="K82" i="7" s="1"/>
  <c r="K85" i="7" s="1"/>
  <c r="AC429" i="3"/>
  <c r="J82" i="7" s="1"/>
  <c r="AJ622" i="3"/>
  <c r="Q340" i="7"/>
  <c r="Q342" i="7" s="1"/>
  <c r="AE622" i="3"/>
  <c r="L340" i="7"/>
  <c r="L342" i="7" s="1"/>
  <c r="P184" i="2"/>
  <c r="P189" i="2" s="1"/>
  <c r="N189" i="2"/>
  <c r="Q176" i="7"/>
  <c r="Q178" i="7" s="1"/>
  <c r="AJ567" i="3"/>
  <c r="O176" i="7"/>
  <c r="O178" i="7" s="1"/>
  <c r="AH567" i="3"/>
  <c r="AK554" i="3"/>
  <c r="R175" i="7" s="1"/>
  <c r="E175" i="7"/>
  <c r="E178" i="7" s="1"/>
  <c r="O448" i="2"/>
  <c r="AH248" i="3"/>
  <c r="AH294" i="3" s="1"/>
  <c r="O81" i="7" s="1"/>
  <c r="AG429" i="3"/>
  <c r="N82" i="7" s="1"/>
  <c r="AD622" i="3"/>
  <c r="K340" i="7"/>
  <c r="K342" i="7" s="1"/>
  <c r="AK242" i="3"/>
  <c r="K176" i="7"/>
  <c r="K178" i="7" s="1"/>
  <c r="AD567" i="3"/>
  <c r="J176" i="7"/>
  <c r="J178" i="7" s="1"/>
  <c r="AC567" i="3"/>
  <c r="AK193" i="3"/>
  <c r="L307" i="7"/>
  <c r="L309" i="7" s="1"/>
  <c r="AE595" i="3"/>
  <c r="AK196" i="3"/>
  <c r="I176" i="7"/>
  <c r="I178" i="7" s="1"/>
  <c r="AB567" i="3"/>
  <c r="N214" i="2"/>
  <c r="N299" i="2" s="1"/>
  <c r="P210" i="2"/>
  <c r="P214" i="2" s="1"/>
  <c r="AK59" i="3"/>
  <c r="AB70" i="3"/>
  <c r="AB91" i="3" s="1"/>
  <c r="Y595" i="3"/>
  <c r="F307" i="7"/>
  <c r="F309" i="7" s="1"/>
  <c r="AF429" i="3"/>
  <c r="M82" i="7" s="1"/>
  <c r="AI294" i="3"/>
  <c r="P81" i="7" s="1"/>
  <c r="AH622" i="3"/>
  <c r="O340" i="7"/>
  <c r="O342" i="7" s="1"/>
  <c r="AK577" i="3"/>
  <c r="X594" i="3"/>
  <c r="AB595" i="3"/>
  <c r="I307" i="7"/>
  <c r="I309" i="7" s="1"/>
  <c r="O3" i="3"/>
  <c r="P9" i="1"/>
  <c r="AB3" i="3"/>
  <c r="I8" i="7"/>
  <c r="I3" i="6" s="1"/>
  <c r="L176" i="7"/>
  <c r="L178" i="7" s="1"/>
  <c r="AE567" i="3"/>
  <c r="J46" i="7"/>
  <c r="J49" i="7" s="1"/>
  <c r="AC155" i="3"/>
  <c r="G46" i="7"/>
  <c r="G49" i="7" s="1"/>
  <c r="Z155" i="3"/>
  <c r="K46" i="7"/>
  <c r="K49" i="7" s="1"/>
  <c r="AD155" i="3"/>
  <c r="M46" i="7"/>
  <c r="M49" i="7" s="1"/>
  <c r="AF155" i="3"/>
  <c r="L49" i="7"/>
  <c r="F168" i="7"/>
  <c r="F22" i="6" s="1"/>
  <c r="F20" i="6"/>
  <c r="L46" i="7"/>
  <c r="AE155" i="3"/>
  <c r="H46" i="7"/>
  <c r="H49" i="7" s="1"/>
  <c r="AA155" i="3"/>
  <c r="I46" i="7"/>
  <c r="O46" i="7"/>
  <c r="O49" i="7" s="1"/>
  <c r="AH155" i="3"/>
  <c r="F5" i="6"/>
  <c r="F38" i="7"/>
  <c r="F7" i="6" s="1"/>
  <c r="F408" i="7"/>
  <c r="F38" i="6"/>
  <c r="AK312" i="3"/>
  <c r="K120" i="7"/>
  <c r="K123" i="7" s="1"/>
  <c r="AD510" i="3"/>
  <c r="M5" i="6"/>
  <c r="M38" i="7"/>
  <c r="M7" i="6" s="1"/>
  <c r="J38" i="7"/>
  <c r="J7" i="6" s="1"/>
  <c r="J5" i="6"/>
  <c r="AK134" i="3"/>
  <c r="AE429" i="3"/>
  <c r="AK293" i="3"/>
  <c r="Y510" i="3"/>
  <c r="P5" i="6"/>
  <c r="P38" i="7"/>
  <c r="P7" i="6" s="1"/>
  <c r="I5" i="6"/>
  <c r="I38" i="7"/>
  <c r="I7" i="6" s="1"/>
  <c r="E43" i="7"/>
  <c r="AK28" i="3"/>
  <c r="AK482" i="3"/>
  <c r="X484" i="3"/>
  <c r="Q120" i="7"/>
  <c r="Q123" i="7" s="1"/>
  <c r="AJ510" i="3"/>
  <c r="G11" i="8"/>
  <c r="I11" i="8" s="1"/>
  <c r="AK18" i="3"/>
  <c r="AH429" i="3"/>
  <c r="P120" i="7"/>
  <c r="P123" i="7" s="1"/>
  <c r="AI510" i="3"/>
  <c r="O38" i="7"/>
  <c r="O7" i="6" s="1"/>
  <c r="O5" i="6"/>
  <c r="M160" i="2"/>
  <c r="L120" i="7"/>
  <c r="AE510" i="3"/>
  <c r="Y443" i="3"/>
  <c r="G168" i="7"/>
  <c r="G22" i="6" s="1"/>
  <c r="G20" i="6"/>
  <c r="Q33" i="6"/>
  <c r="Q335" i="7"/>
  <c r="Q35" i="6" s="1"/>
  <c r="AI429" i="3"/>
  <c r="AK227" i="3"/>
  <c r="X235" i="3"/>
  <c r="AK235" i="3" s="1"/>
  <c r="N120" i="7"/>
  <c r="N123" i="7" s="1"/>
  <c r="AG510" i="3"/>
  <c r="N434" i="2"/>
  <c r="M38" i="6"/>
  <c r="M408" i="7"/>
  <c r="X125" i="3"/>
  <c r="AK119" i="3"/>
  <c r="X494" i="3"/>
  <c r="AK488" i="3"/>
  <c r="AK85" i="3"/>
  <c r="X90" i="3"/>
  <c r="R43" i="6"/>
  <c r="H18" i="8" s="1"/>
  <c r="AA429" i="3"/>
  <c r="L123" i="7"/>
  <c r="G33" i="6"/>
  <c r="G335" i="7"/>
  <c r="G35" i="6" s="1"/>
  <c r="H120" i="7"/>
  <c r="AA510" i="3"/>
  <c r="X139" i="3"/>
  <c r="O120" i="7"/>
  <c r="O123" i="7" s="1"/>
  <c r="AH510" i="3"/>
  <c r="L5" i="6"/>
  <c r="L38" i="7"/>
  <c r="L7" i="6" s="1"/>
  <c r="F46" i="7"/>
  <c r="X248" i="3"/>
  <c r="AK248" i="3" s="1"/>
  <c r="AK240" i="3"/>
  <c r="Z510" i="3"/>
  <c r="I120" i="7"/>
  <c r="I123" i="7" s="1"/>
  <c r="AB510" i="3"/>
  <c r="M120" i="7"/>
  <c r="M123" i="7" s="1"/>
  <c r="AF510" i="3"/>
  <c r="Q46" i="7"/>
  <c r="Q49" i="7" s="1"/>
  <c r="AJ155" i="3"/>
  <c r="N5" i="6"/>
  <c r="N38" i="7"/>
  <c r="N7" i="6" s="1"/>
  <c r="Q82" i="7"/>
  <c r="E14" i="7"/>
  <c r="R12" i="7"/>
  <c r="N46" i="7"/>
  <c r="N49" i="7" s="1"/>
  <c r="AG155" i="3"/>
  <c r="N130" i="2"/>
  <c r="N131" i="2" s="1"/>
  <c r="P124" i="2"/>
  <c r="P130" i="2" s="1"/>
  <c r="P131" i="2" s="1"/>
  <c r="G38" i="7"/>
  <c r="G7" i="6" s="1"/>
  <c r="G5" i="6"/>
  <c r="R83" i="7"/>
  <c r="P46" i="7"/>
  <c r="M515" i="2"/>
  <c r="J120" i="7"/>
  <c r="J123" i="7" s="1"/>
  <c r="AC510" i="3"/>
  <c r="P38" i="6"/>
  <c r="P408" i="7"/>
  <c r="Q5" i="6"/>
  <c r="Q38" i="7"/>
  <c r="Q7" i="6" s="1"/>
  <c r="H5" i="6"/>
  <c r="H38" i="7"/>
  <c r="H7" i="6" s="1"/>
  <c r="AI155" i="3" l="1"/>
  <c r="E80" i="7"/>
  <c r="R80" i="7" s="1"/>
  <c r="AK169" i="3"/>
  <c r="Y155" i="3"/>
  <c r="AK70" i="3"/>
  <c r="F49" i="7"/>
  <c r="O629" i="2"/>
  <c r="H176" i="7"/>
  <c r="H178" i="7" s="1"/>
  <c r="H302" i="7" s="1"/>
  <c r="H30" i="6" s="1"/>
  <c r="P49" i="7"/>
  <c r="AK566" i="3"/>
  <c r="R176" i="7" s="1"/>
  <c r="AG567" i="3"/>
  <c r="X429" i="3"/>
  <c r="P160" i="2"/>
  <c r="R178" i="7"/>
  <c r="H123" i="7"/>
  <c r="H168" i="7" s="1"/>
  <c r="AK380" i="3"/>
  <c r="F15" i="6"/>
  <c r="AD443" i="3"/>
  <c r="AD623" i="3" s="1"/>
  <c r="J85" i="7"/>
  <c r="J113" i="7" s="1"/>
  <c r="J17" i="6" s="1"/>
  <c r="N85" i="7"/>
  <c r="N410" i="7" s="1"/>
  <c r="AC443" i="3"/>
  <c r="AC623" i="3" s="1"/>
  <c r="G85" i="7"/>
  <c r="G15" i="6" s="1"/>
  <c r="AF443" i="3"/>
  <c r="AF623" i="3" s="1"/>
  <c r="M85" i="7"/>
  <c r="M410" i="7" s="1"/>
  <c r="I85" i="7"/>
  <c r="I15" i="6" s="1"/>
  <c r="Z443" i="3"/>
  <c r="M629" i="2"/>
  <c r="Y623" i="3"/>
  <c r="R25" i="6"/>
  <c r="R302" i="7"/>
  <c r="R30" i="6" s="1"/>
  <c r="I44" i="7"/>
  <c r="I49" i="7" s="1"/>
  <c r="I75" i="7" s="1"/>
  <c r="I12" i="6" s="1"/>
  <c r="AB155" i="3"/>
  <c r="E25" i="6"/>
  <c r="E302" i="7"/>
  <c r="E30" i="6" s="1"/>
  <c r="I33" i="6"/>
  <c r="I335" i="7"/>
  <c r="I35" i="6" s="1"/>
  <c r="H33" i="6"/>
  <c r="H335" i="7"/>
  <c r="H35" i="6" s="1"/>
  <c r="K25" i="6"/>
  <c r="K302" i="7"/>
  <c r="K30" i="6" s="1"/>
  <c r="N38" i="6"/>
  <c r="N408" i="7"/>
  <c r="N40" i="6" s="1"/>
  <c r="L25" i="6"/>
  <c r="L302" i="7"/>
  <c r="L30" i="6" s="1"/>
  <c r="E307" i="7"/>
  <c r="E309" i="7" s="1"/>
  <c r="AK594" i="3"/>
  <c r="R307" i="7" s="1"/>
  <c r="R309" i="7" s="1"/>
  <c r="X595" i="3"/>
  <c r="L335" i="7"/>
  <c r="L35" i="6" s="1"/>
  <c r="L33" i="6"/>
  <c r="P25" i="6"/>
  <c r="P302" i="7"/>
  <c r="P30" i="6" s="1"/>
  <c r="M335" i="7"/>
  <c r="M35" i="6" s="1"/>
  <c r="M33" i="6"/>
  <c r="H25" i="6"/>
  <c r="F302" i="7"/>
  <c r="F30" i="6" s="1"/>
  <c r="F25" i="6"/>
  <c r="AJ443" i="3"/>
  <c r="AJ623" i="3" s="1"/>
  <c r="K38" i="6"/>
  <c r="K408" i="7"/>
  <c r="K40" i="6" s="1"/>
  <c r="Q408" i="7"/>
  <c r="Q40" i="6" s="1"/>
  <c r="Q38" i="6"/>
  <c r="Z567" i="3"/>
  <c r="G176" i="7"/>
  <c r="G178" i="7" s="1"/>
  <c r="H408" i="7"/>
  <c r="H40" i="6" s="1"/>
  <c r="H38" i="6"/>
  <c r="J408" i="7"/>
  <c r="J40" i="6" s="1"/>
  <c r="J38" i="6"/>
  <c r="F33" i="6"/>
  <c r="F335" i="7"/>
  <c r="F35" i="6" s="1"/>
  <c r="L408" i="7"/>
  <c r="L40" i="6" s="1"/>
  <c r="L38" i="6"/>
  <c r="N160" i="2"/>
  <c r="Q85" i="7"/>
  <c r="Q113" i="7" s="1"/>
  <c r="Q17" i="6" s="1"/>
  <c r="O408" i="7"/>
  <c r="O40" i="6" s="1"/>
  <c r="O38" i="6"/>
  <c r="P299" i="2"/>
  <c r="P448" i="2" s="1"/>
  <c r="P629" i="2" s="1"/>
  <c r="O25" i="6"/>
  <c r="O302" i="7"/>
  <c r="O30" i="6" s="1"/>
  <c r="M25" i="6"/>
  <c r="M302" i="7"/>
  <c r="M30" i="6" s="1"/>
  <c r="J335" i="7"/>
  <c r="J35" i="6" s="1"/>
  <c r="J33" i="6"/>
  <c r="K33" i="6"/>
  <c r="K335" i="7"/>
  <c r="K35" i="6" s="1"/>
  <c r="I38" i="6"/>
  <c r="I408" i="7"/>
  <c r="I40" i="6" s="1"/>
  <c r="AK474" i="3"/>
  <c r="R118" i="7" s="1"/>
  <c r="N25" i="6"/>
  <c r="N302" i="7"/>
  <c r="N30" i="6" s="1"/>
  <c r="N448" i="2"/>
  <c r="Q302" i="7"/>
  <c r="Q30" i="6" s="1"/>
  <c r="Q25" i="6"/>
  <c r="X622" i="3"/>
  <c r="E340" i="7"/>
  <c r="E342" i="7" s="1"/>
  <c r="AK621" i="3"/>
  <c r="R340" i="7" s="1"/>
  <c r="R342" i="7" s="1"/>
  <c r="N33" i="6"/>
  <c r="N335" i="7"/>
  <c r="N35" i="6" s="1"/>
  <c r="AG443" i="3"/>
  <c r="AG623" i="3" s="1"/>
  <c r="Q9" i="1"/>
  <c r="P3" i="3"/>
  <c r="AC3" i="3"/>
  <c r="J8" i="7"/>
  <c r="J3" i="6" s="1"/>
  <c r="AB443" i="3"/>
  <c r="O4" i="3"/>
  <c r="AB4" i="3"/>
  <c r="I302" i="7"/>
  <c r="I30" i="6" s="1"/>
  <c r="I25" i="6"/>
  <c r="J25" i="6"/>
  <c r="J302" i="7"/>
  <c r="J30" i="6" s="1"/>
  <c r="AK154" i="3"/>
  <c r="E47" i="7"/>
  <c r="R47" i="7" s="1"/>
  <c r="G38" i="6"/>
  <c r="G408" i="7"/>
  <c r="G40" i="6" s="1"/>
  <c r="O33" i="6"/>
  <c r="O335" i="7"/>
  <c r="O35" i="6" s="1"/>
  <c r="P33" i="6"/>
  <c r="P335" i="7"/>
  <c r="P35" i="6" s="1"/>
  <c r="H75" i="7"/>
  <c r="H12" i="6" s="1"/>
  <c r="H10" i="6"/>
  <c r="M10" i="6"/>
  <c r="M75" i="7"/>
  <c r="M12" i="6" s="1"/>
  <c r="O10" i="6"/>
  <c r="O75" i="7"/>
  <c r="O12" i="6" s="1"/>
  <c r="K168" i="7"/>
  <c r="K20" i="6"/>
  <c r="K410" i="7"/>
  <c r="O20" i="6"/>
  <c r="O168" i="7"/>
  <c r="J20" i="6"/>
  <c r="J168" i="7"/>
  <c r="K113" i="7"/>
  <c r="K17" i="6" s="1"/>
  <c r="K15" i="6"/>
  <c r="F10" i="6"/>
  <c r="F75" i="7"/>
  <c r="F12" i="6" s="1"/>
  <c r="F410" i="7"/>
  <c r="I20" i="6"/>
  <c r="I168" i="7"/>
  <c r="P10" i="6"/>
  <c r="P75" i="7"/>
  <c r="P12" i="6" s="1"/>
  <c r="N10" i="6"/>
  <c r="N75" i="7"/>
  <c r="N12" i="6" s="1"/>
  <c r="Q20" i="6"/>
  <c r="Q168" i="7"/>
  <c r="E82" i="7"/>
  <c r="AK429" i="3"/>
  <c r="L168" i="7"/>
  <c r="L20" i="6"/>
  <c r="K75" i="7"/>
  <c r="K12" i="6" s="1"/>
  <c r="K10" i="6"/>
  <c r="P20" i="6"/>
  <c r="P168" i="7"/>
  <c r="P22" i="6" s="1"/>
  <c r="M40" i="6"/>
  <c r="M20" i="6"/>
  <c r="M168" i="7"/>
  <c r="M22" i="6" s="1"/>
  <c r="H82" i="7"/>
  <c r="H85" i="7" s="1"/>
  <c r="AA443" i="3"/>
  <c r="AA623" i="3" s="1"/>
  <c r="AK494" i="3"/>
  <c r="R120" i="7" s="1"/>
  <c r="E120" i="7"/>
  <c r="X510" i="3"/>
  <c r="R43" i="7"/>
  <c r="G10" i="6"/>
  <c r="G75" i="7"/>
  <c r="G12" i="6" s="1"/>
  <c r="N113" i="7"/>
  <c r="N17" i="6" s="1"/>
  <c r="N15" i="6"/>
  <c r="Q75" i="7"/>
  <c r="Q12" i="6" s="1"/>
  <c r="Q10" i="6"/>
  <c r="P40" i="6"/>
  <c r="R14" i="7"/>
  <c r="E38" i="7"/>
  <c r="E7" i="6" s="1"/>
  <c r="E5" i="6"/>
  <c r="N20" i="6"/>
  <c r="N168" i="7"/>
  <c r="L10" i="6"/>
  <c r="L75" i="7"/>
  <c r="L12" i="6" s="1"/>
  <c r="O82" i="7"/>
  <c r="O85" i="7" s="1"/>
  <c r="O410" i="7" s="1"/>
  <c r="AH443" i="3"/>
  <c r="AH623" i="3" s="1"/>
  <c r="E119" i="7"/>
  <c r="E123" i="7" s="1"/>
  <c r="AK484" i="3"/>
  <c r="R119" i="7" s="1"/>
  <c r="X294" i="3"/>
  <c r="F40" i="6"/>
  <c r="X91" i="3"/>
  <c r="AK90" i="3"/>
  <c r="E46" i="7"/>
  <c r="R46" i="7" s="1"/>
  <c r="AK139" i="3"/>
  <c r="P82" i="7"/>
  <c r="P85" i="7" s="1"/>
  <c r="AI443" i="3"/>
  <c r="AI623" i="3" s="1"/>
  <c r="J75" i="7"/>
  <c r="J12" i="6" s="1"/>
  <c r="J10" i="6"/>
  <c r="AK125" i="3"/>
  <c r="X126" i="3"/>
  <c r="L82" i="7"/>
  <c r="L85" i="7" s="1"/>
  <c r="L410" i="7" s="1"/>
  <c r="AE443" i="3"/>
  <c r="AE623" i="3" s="1"/>
  <c r="M113" i="7" l="1"/>
  <c r="M17" i="6" s="1"/>
  <c r="X155" i="3"/>
  <c r="AB623" i="3"/>
  <c r="Z623" i="3"/>
  <c r="H20" i="6"/>
  <c r="M15" i="6"/>
  <c r="I113" i="7"/>
  <c r="I17" i="6" s="1"/>
  <c r="I410" i="7"/>
  <c r="I42" i="6" s="1"/>
  <c r="J410" i="7"/>
  <c r="J42" i="6" s="1"/>
  <c r="J15" i="6"/>
  <c r="G113" i="7"/>
  <c r="G410" i="7"/>
  <c r="G42" i="6" s="1"/>
  <c r="Q15" i="6"/>
  <c r="Q410" i="7"/>
  <c r="Q42" i="6" s="1"/>
  <c r="I10" i="6"/>
  <c r="AC4" i="3"/>
  <c r="P4" i="3"/>
  <c r="R38" i="6"/>
  <c r="R408" i="7"/>
  <c r="R40" i="6" s="1"/>
  <c r="G25" i="6"/>
  <c r="G302" i="7"/>
  <c r="G30" i="6" s="1"/>
  <c r="E408" i="7"/>
  <c r="E40" i="6" s="1"/>
  <c r="E38" i="6"/>
  <c r="G15" i="8"/>
  <c r="I15" i="8" s="1"/>
  <c r="AK567" i="3"/>
  <c r="F414" i="7"/>
  <c r="AK622" i="3"/>
  <c r="G17" i="8"/>
  <c r="I17" i="8" s="1"/>
  <c r="G16" i="8"/>
  <c r="I16" i="8" s="1"/>
  <c r="AK595" i="3"/>
  <c r="R33" i="6"/>
  <c r="R335" i="7"/>
  <c r="R35" i="6" s="1"/>
  <c r="AD3" i="3"/>
  <c r="K8" i="7"/>
  <c r="K3" i="6" s="1"/>
  <c r="Q3" i="3"/>
  <c r="R9" i="1"/>
  <c r="E335" i="7"/>
  <c r="E35" i="6" s="1"/>
  <c r="E33" i="6"/>
  <c r="N629" i="2"/>
  <c r="M414" i="7"/>
  <c r="AK155" i="3"/>
  <c r="G12" i="8"/>
  <c r="I12" i="8" s="1"/>
  <c r="O42" i="6"/>
  <c r="O412" i="7"/>
  <c r="O44" i="6" s="1"/>
  <c r="L42" i="6"/>
  <c r="L412" i="7"/>
  <c r="L44" i="6" s="1"/>
  <c r="K42" i="6"/>
  <c r="K412" i="7"/>
  <c r="K44" i="6" s="1"/>
  <c r="AK294" i="3"/>
  <c r="E81" i="7"/>
  <c r="N42" i="6"/>
  <c r="N412" i="7"/>
  <c r="N44" i="6" s="1"/>
  <c r="H15" i="6"/>
  <c r="H113" i="7"/>
  <c r="H17" i="6" s="1"/>
  <c r="K22" i="6"/>
  <c r="K414" i="7"/>
  <c r="P113" i="7"/>
  <c r="P15" i="6"/>
  <c r="H22" i="6"/>
  <c r="R123" i="7"/>
  <c r="N22" i="6"/>
  <c r="N414" i="7"/>
  <c r="I22" i="6"/>
  <c r="J22" i="6"/>
  <c r="J414" i="7"/>
  <c r="R5" i="6"/>
  <c r="R38" i="7"/>
  <c r="R7" i="6" s="1"/>
  <c r="L113" i="7"/>
  <c r="L17" i="6" s="1"/>
  <c r="L15" i="6"/>
  <c r="L22" i="6"/>
  <c r="Q22" i="6"/>
  <c r="Q414" i="7"/>
  <c r="E20" i="6"/>
  <c r="E168" i="7"/>
  <c r="M42" i="6"/>
  <c r="M412" i="7"/>
  <c r="M44" i="6" s="1"/>
  <c r="P410" i="7"/>
  <c r="F42" i="6"/>
  <c r="F412" i="7"/>
  <c r="F44" i="6" s="1"/>
  <c r="R82" i="7"/>
  <c r="AK126" i="3"/>
  <c r="E45" i="7"/>
  <c r="R45" i="7" s="1"/>
  <c r="O113" i="7"/>
  <c r="O17" i="6" s="1"/>
  <c r="O15" i="6"/>
  <c r="AK510" i="3"/>
  <c r="G14" i="8"/>
  <c r="I14" i="8" s="1"/>
  <c r="X443" i="3"/>
  <c r="X623" i="3" s="1"/>
  <c r="O22" i="6"/>
  <c r="E44" i="7"/>
  <c r="AK91" i="3"/>
  <c r="H410" i="7"/>
  <c r="G414" i="7" l="1"/>
  <c r="J412" i="7"/>
  <c r="J44" i="6" s="1"/>
  <c r="I414" i="7"/>
  <c r="I412" i="7"/>
  <c r="I44" i="6" s="1"/>
  <c r="Q412" i="7"/>
  <c r="Q44" i="6" s="1"/>
  <c r="G412" i="7"/>
  <c r="G44" i="6" s="1"/>
  <c r="G17" i="6"/>
  <c r="O414" i="7"/>
  <c r="L414" i="7"/>
  <c r="S9" i="1"/>
  <c r="AE3" i="3"/>
  <c r="L8" i="7"/>
  <c r="L3" i="6" s="1"/>
  <c r="R3" i="3"/>
  <c r="Q4" i="3"/>
  <c r="AD4" i="3"/>
  <c r="H414" i="7"/>
  <c r="P17" i="6"/>
  <c r="P414" i="7"/>
  <c r="AK623" i="3"/>
  <c r="G18" i="8"/>
  <c r="I18" i="8" s="1"/>
  <c r="P42" i="6"/>
  <c r="P412" i="7"/>
  <c r="P44" i="6" s="1"/>
  <c r="H42" i="6"/>
  <c r="H412" i="7"/>
  <c r="H44" i="6" s="1"/>
  <c r="R81" i="7"/>
  <c r="E85" i="7"/>
  <c r="R44" i="7"/>
  <c r="R49" i="7" s="1"/>
  <c r="E49" i="7"/>
  <c r="E22" i="6"/>
  <c r="AK443" i="3"/>
  <c r="G13" i="8"/>
  <c r="I13" i="8" s="1"/>
  <c r="R20" i="6"/>
  <c r="R168" i="7"/>
  <c r="AE4" i="3" l="1"/>
  <c r="R4" i="3"/>
  <c r="M8" i="7"/>
  <c r="M3" i="6" s="1"/>
  <c r="S3" i="3"/>
  <c r="AF3" i="3"/>
  <c r="T9" i="1"/>
  <c r="R22" i="6"/>
  <c r="R10" i="6"/>
  <c r="R75" i="7"/>
  <c r="R12" i="6" s="1"/>
  <c r="E10" i="6"/>
  <c r="E75" i="7"/>
  <c r="E12" i="6" s="1"/>
  <c r="E15" i="6"/>
  <c r="E113" i="7"/>
  <c r="R85" i="7"/>
  <c r="E410" i="7"/>
  <c r="N8" i="7" l="1"/>
  <c r="N3" i="6" s="1"/>
  <c r="T3" i="3"/>
  <c r="U9" i="1"/>
  <c r="AG3" i="3"/>
  <c r="S4" i="3"/>
  <c r="AF4" i="3"/>
  <c r="R15" i="6"/>
  <c r="R410" i="7"/>
  <c r="E42" i="6"/>
  <c r="E412" i="7"/>
  <c r="E44" i="6" s="1"/>
  <c r="E17" i="6"/>
  <c r="R113" i="7"/>
  <c r="E414" i="7"/>
  <c r="V9" i="1" l="1"/>
  <c r="AH3" i="3"/>
  <c r="U3" i="3"/>
  <c r="O8" i="7"/>
  <c r="O3" i="6" s="1"/>
  <c r="T4" i="3"/>
  <c r="AG4" i="3"/>
  <c r="R17" i="6"/>
  <c r="R414" i="7"/>
  <c r="R42" i="6"/>
  <c r="R412" i="7"/>
  <c r="R44" i="6" s="1"/>
  <c r="U4" i="3" l="1"/>
  <c r="AH4" i="3"/>
  <c r="AI3" i="3"/>
  <c r="W9" i="1"/>
  <c r="P8" i="7"/>
  <c r="P3" i="6" s="1"/>
  <c r="AI4" i="3"/>
  <c r="V3" i="3" l="1"/>
  <c r="AJ3" i="3"/>
  <c r="Q8" i="7"/>
  <c r="Q3" i="6" s="1"/>
  <c r="V4" i="3" l="1"/>
  <c r="AJ4" i="3"/>
</calcChain>
</file>

<file path=xl/sharedStrings.xml><?xml version="1.0" encoding="utf-8"?>
<sst xmlns="http://schemas.openxmlformats.org/spreadsheetml/2006/main" count="1701" uniqueCount="523">
  <si>
    <t>Fluent</t>
  </si>
  <si>
    <t>FEX</t>
  </si>
  <si>
    <t>L</t>
  </si>
  <si>
    <t>CONGIERGE</t>
  </si>
  <si>
    <t>P.A.B.X.</t>
  </si>
  <si>
    <t>BUSINESS CENTRE</t>
  </si>
  <si>
    <t>Common</t>
  </si>
  <si>
    <t>PUBLIC AREA</t>
  </si>
  <si>
    <t>RESERVATION</t>
  </si>
  <si>
    <t xml:space="preserve">Common </t>
  </si>
  <si>
    <t>Note 1:</t>
  </si>
  <si>
    <t>Note 2:</t>
  </si>
  <si>
    <t xml:space="preserve">Size of F&amp;B outlets are based on similar Kempinsiki products in terms of number of guestrooms </t>
  </si>
  <si>
    <t>On Board</t>
  </si>
  <si>
    <t>Arrivals</t>
  </si>
  <si>
    <t>Level</t>
  </si>
  <si>
    <t>Basic salary</t>
  </si>
  <si>
    <t>Total payroll cost per staff per month</t>
  </si>
  <si>
    <t>Total payroll cost per staff per year</t>
  </si>
  <si>
    <t>Total payroll cost total staff per year</t>
  </si>
  <si>
    <t>Total payroll cost total staff per month</t>
  </si>
  <si>
    <t>TOTAL</t>
  </si>
  <si>
    <t xml:space="preserve">Licenses &amp; Fees </t>
  </si>
  <si>
    <t>Bank Charges</t>
  </si>
  <si>
    <t>Pre-Opening Office -Rental</t>
  </si>
  <si>
    <t>Headoffice computer access / VPN charges / com-share</t>
  </si>
  <si>
    <t>General Insurance</t>
  </si>
  <si>
    <t>Miscellaneous</t>
  </si>
  <si>
    <t>TOTAL NON PAYROLL</t>
  </si>
  <si>
    <t>TOTAL PAYROLL</t>
  </si>
  <si>
    <t>TOTAL PREOPENING EXPENSE</t>
  </si>
  <si>
    <t>Cross Check</t>
  </si>
  <si>
    <t>Advertising - National</t>
  </si>
  <si>
    <t>Advertising - Local</t>
  </si>
  <si>
    <t>Agency Fees</t>
  </si>
  <si>
    <t>Radio &amp; TV</t>
  </si>
  <si>
    <t>F&amp;B Collaterals / Trial factsheets</t>
  </si>
  <si>
    <t>Other brochures / Prints</t>
  </si>
  <si>
    <t>Website</t>
  </si>
  <si>
    <t>CD-ROM production</t>
  </si>
  <si>
    <t>Flyers</t>
  </si>
  <si>
    <t>Signage</t>
  </si>
  <si>
    <t>Banners</t>
  </si>
  <si>
    <t>Design</t>
  </si>
  <si>
    <t>Tradeshow Materials</t>
  </si>
  <si>
    <t>Postage, Telegrams, Courier</t>
  </si>
  <si>
    <t>Telephone, Telex, Fax and E-mail</t>
  </si>
  <si>
    <t>Printing &amp; Stationery</t>
  </si>
  <si>
    <t>Entertainment</t>
  </si>
  <si>
    <t>Gifts &amp; Giveaways</t>
  </si>
  <si>
    <t>Grand Opening Ceremony</t>
  </si>
  <si>
    <t>Public Relations Agency Fees</t>
  </si>
  <si>
    <t>Subscriptions &amp; Publications</t>
  </si>
  <si>
    <t>Promotion Events/ Fam trips</t>
  </si>
  <si>
    <t>Kitchen Fuel</t>
  </si>
  <si>
    <t>Cleaning Materials</t>
  </si>
  <si>
    <t>Trial Run - F&amp;B</t>
  </si>
  <si>
    <t>Decoration</t>
  </si>
  <si>
    <t>Legal Fees</t>
  </si>
  <si>
    <t xml:space="preserve">Consultant - English Training </t>
  </si>
  <si>
    <t>Medical Expenses - Local</t>
  </si>
  <si>
    <t>Medical Expenses - Expat</t>
  </si>
  <si>
    <t>Utilities</t>
  </si>
  <si>
    <t>Pest Control</t>
  </si>
  <si>
    <t>Removal of Waste</t>
  </si>
  <si>
    <t>Staff Canteen</t>
  </si>
  <si>
    <t>English Level Fields (DO NOT AMEND)</t>
  </si>
  <si>
    <t>ROOMS DIVISION ADMINISTRATION</t>
  </si>
  <si>
    <t>EXECUTIVE OFFICE</t>
  </si>
  <si>
    <t xml:space="preserve">TITLE </t>
  </si>
  <si>
    <t>GENERAL MANAGER</t>
  </si>
  <si>
    <t>ROOMS DIVISION DIRECTOR</t>
  </si>
  <si>
    <t>SECRETARY</t>
  </si>
  <si>
    <t>FRONT OFFICE MANAGER</t>
  </si>
  <si>
    <t>ASSISTANT MANAGER</t>
  </si>
  <si>
    <t>GUEST SERVICES MANAGER / NIGHT MANAGER</t>
  </si>
  <si>
    <t>GUEST RELATIONS MANAGER</t>
  </si>
  <si>
    <t>RECEPTIONIST</t>
  </si>
  <si>
    <t>ASSISTANT CHIEF CONCIERGE</t>
  </si>
  <si>
    <t>TRANSPORT DRIVER</t>
  </si>
  <si>
    <t>AIRPORT REPRESENTITIVE</t>
  </si>
  <si>
    <t>TELEPHONE CAPTAIN</t>
  </si>
  <si>
    <t>TELEPHONE OPERATOR</t>
  </si>
  <si>
    <t>BUSINESS CENTRE SUPERVISOR</t>
  </si>
  <si>
    <t>BUSINESS CENTRE CAPTAIN</t>
  </si>
  <si>
    <t>BUSINESS CENTRE CLERK</t>
  </si>
  <si>
    <t>EXECUTIVE HOUSEKEEPER</t>
  </si>
  <si>
    <t>ASSISTANT EXECUTIVE HOUSEKEEPER</t>
  </si>
  <si>
    <t>SENIOR FLOOR SUPERVISOR</t>
  </si>
  <si>
    <t>FLOOR SUPERVISOR</t>
  </si>
  <si>
    <t>FLOOR CAPTAIN</t>
  </si>
  <si>
    <t>MINIBAR ATTENDANT</t>
  </si>
  <si>
    <t>ROOM ATTENDANT</t>
  </si>
  <si>
    <t>HOUSEKEEPING ADMINISTRATION</t>
  </si>
  <si>
    <t>HOUSEKEEPERS</t>
  </si>
  <si>
    <t>PUBLIC AREA MANAGER</t>
  </si>
  <si>
    <t>PUBLIC AREA SUPERVISOR</t>
  </si>
  <si>
    <t>PUBLIC AREA ATTENDANT</t>
  </si>
  <si>
    <t>FRONT DESK</t>
  </si>
  <si>
    <t xml:space="preserve">FRONT OFFICE   </t>
  </si>
  <si>
    <t>HOUSEKEEPING</t>
  </si>
  <si>
    <t xml:space="preserve">LAUNDRY / LINEN / UNIFORM </t>
  </si>
  <si>
    <t>LAUNDRY MANAGER</t>
  </si>
  <si>
    <t>LAUNDRY SUPERVISOR</t>
  </si>
  <si>
    <t>LAUNDRY ATTENDANT</t>
  </si>
  <si>
    <t>UNIFORM SUPERVISOR</t>
  </si>
  <si>
    <t>UNIFORM ATTENDANT</t>
  </si>
  <si>
    <t>SEAMSTRESS / TAILOR</t>
  </si>
  <si>
    <t xml:space="preserve">FOOD &amp; BEVEVERAGE SERVICE </t>
  </si>
  <si>
    <t xml:space="preserve">F &amp; B  ADMINISTRATION </t>
  </si>
  <si>
    <t xml:space="preserve">STEWARDING   </t>
  </si>
  <si>
    <t xml:space="preserve">KITCHEN  </t>
  </si>
  <si>
    <t xml:space="preserve">SALES &amp; MARKETING  </t>
  </si>
  <si>
    <t xml:space="preserve">REPAIRS &amp; MAINTENANCE </t>
  </si>
  <si>
    <t xml:space="preserve">HUMAN RESOURCES  </t>
  </si>
  <si>
    <t xml:space="preserve">ROOMS DIVISION </t>
  </si>
  <si>
    <t>HEALTH CLUB MANAGER</t>
  </si>
  <si>
    <t>HEALTH CLUB ASSISTANT MANAGER</t>
  </si>
  <si>
    <t>GYM INSTRUCTOR</t>
  </si>
  <si>
    <t>FITNESS SUPERVISOR</t>
  </si>
  <si>
    <t>POOL AND BEACH ATTENDANT</t>
  </si>
  <si>
    <t>AEROBICS &amp; YOGA INSTRUCTOR</t>
  </si>
  <si>
    <t>EXECUTIVE CHEF</t>
  </si>
  <si>
    <t>F &amp; B DIRECTOR</t>
  </si>
  <si>
    <t>SUPERVISOR</t>
  </si>
  <si>
    <t>HOSTESS</t>
  </si>
  <si>
    <t>MANAGER</t>
  </si>
  <si>
    <t>CAPTAIN</t>
  </si>
  <si>
    <t>WAITER</t>
  </si>
  <si>
    <t>FOOD &amp; BEVERAGE DIVISION</t>
  </si>
  <si>
    <t>SECURITY</t>
  </si>
  <si>
    <t xml:space="preserve">FINANCE DEPARTMENT     </t>
  </si>
  <si>
    <t>FINANCE DIVISION</t>
  </si>
  <si>
    <t>EXECUTIVE SOUS CHEF</t>
  </si>
  <si>
    <t>BANQUET HEAD CHEF</t>
  </si>
  <si>
    <t>BANQUET SOUS CHEF</t>
  </si>
  <si>
    <t>JUNIOR SOUS CHEF</t>
  </si>
  <si>
    <t>CHEF DU PARTIE</t>
  </si>
  <si>
    <t>PASTRY HEAD CHEF</t>
  </si>
  <si>
    <t>KITCHEN HELPER</t>
  </si>
  <si>
    <t>BAKERY CHEF</t>
  </si>
  <si>
    <t>CHIEF STEWARD</t>
  </si>
  <si>
    <t>ASSISTANT CHIEF STEWARD</t>
  </si>
  <si>
    <t>BANQUET CHIEF STEWARD</t>
  </si>
  <si>
    <t>PURCHASING DEPARTMENT</t>
  </si>
  <si>
    <t>BANQUETING SALES AND EVENTS</t>
  </si>
  <si>
    <t>PR &amp; COMMUNICATION</t>
  </si>
  <si>
    <t>SALES AND MARKETING DIVISION</t>
  </si>
  <si>
    <t>POMEC DIVISION</t>
  </si>
  <si>
    <t>HUMAN RESOURCES DIVISION</t>
  </si>
  <si>
    <t>STATUS (DO NOT AMMEND)</t>
  </si>
  <si>
    <t>REVENUE MANAGER</t>
  </si>
  <si>
    <t>BELL BOY / PORTER</t>
  </si>
  <si>
    <t>LIMOSINE DRIVER</t>
  </si>
  <si>
    <t>ADDITIONAL POSITION 1</t>
  </si>
  <si>
    <t>HEALTH CLUB &amp; RECREATION</t>
  </si>
  <si>
    <t>ADDITIONAL POSITION 2</t>
  </si>
  <si>
    <t>F &amp; B OPERATIONS MANAGER</t>
  </si>
  <si>
    <t>BANQUETING SERVICE</t>
  </si>
  <si>
    <t>BANQUET SERVICE MANAGER</t>
  </si>
  <si>
    <t>WAITRESS</t>
  </si>
  <si>
    <t>CHINESE RESTAURANT</t>
  </si>
  <si>
    <t>RESTAURANT MANAGER</t>
  </si>
  <si>
    <t>LOBBY LOUNGE</t>
  </si>
  <si>
    <t>CHEF DE PARTIE</t>
  </si>
  <si>
    <t>NIGHT SHIFT CHEF</t>
  </si>
  <si>
    <t>BUTCHER</t>
  </si>
  <si>
    <t>KITCHEN ARTIST</t>
  </si>
  <si>
    <t>HEAD CHEF</t>
  </si>
  <si>
    <t>SOUS CHEF</t>
  </si>
  <si>
    <t>COOK</t>
  </si>
  <si>
    <t>BANQUET KITCHEN</t>
  </si>
  <si>
    <t xml:space="preserve">COMMIS </t>
  </si>
  <si>
    <t>PASTRY KITCHEN</t>
  </si>
  <si>
    <t>PASTRY COOK</t>
  </si>
  <si>
    <t>BAKER</t>
  </si>
  <si>
    <t>CHINESE KITCHEN</t>
  </si>
  <si>
    <t>WOK (1ST)</t>
  </si>
  <si>
    <t>WOK (2ND)</t>
  </si>
  <si>
    <t>WOK (3RD)</t>
  </si>
  <si>
    <t>WOK (3RD) LOCAL</t>
  </si>
  <si>
    <t>CHOPPER (1ST)</t>
  </si>
  <si>
    <t>CHOPPER (2ND)</t>
  </si>
  <si>
    <t>CHOPPER (3RD) LOCAL</t>
  </si>
  <si>
    <t>ABALONE</t>
  </si>
  <si>
    <t>STEAMER</t>
  </si>
  <si>
    <t>BBQ CHEF</t>
  </si>
  <si>
    <t>DIM SUM CHEF</t>
  </si>
  <si>
    <t>DIM SUM CHEF (LOCAL)</t>
  </si>
  <si>
    <t>DIM SUM (2ND)</t>
  </si>
  <si>
    <t>CHIEF DISTRIBUTOR</t>
  </si>
  <si>
    <t>DISTRIBUTOR</t>
  </si>
  <si>
    <t>DIRECTOR OF FINANCE</t>
  </si>
  <si>
    <t>CHIEF ACCOUNTANT</t>
  </si>
  <si>
    <t>CHIEF INCOME AUDITOR</t>
  </si>
  <si>
    <t>INCOME AUDITOR</t>
  </si>
  <si>
    <t>NIGHT AUDITOR</t>
  </si>
  <si>
    <t>ACCOUNTS PAYABLE SUPERVISOR</t>
  </si>
  <si>
    <t>ACCOUNTS RECEIVABLE SUPERVISOR</t>
  </si>
  <si>
    <t>NIGHT AUDITOR SUPERVISOR</t>
  </si>
  <si>
    <t>GENERAL LEDGER SUPERVISOR</t>
  </si>
  <si>
    <t>STORE SUPERVISOR</t>
  </si>
  <si>
    <t>STOREKEEPER / RECEIVING CLERK</t>
  </si>
  <si>
    <t>RECEIVING OFFICER</t>
  </si>
  <si>
    <t>COSTING CLERK</t>
  </si>
  <si>
    <t>GENERAL CASHIER</t>
  </si>
  <si>
    <t>CASHIER SUPERVISOR</t>
  </si>
  <si>
    <t>OUTLET CASHIER</t>
  </si>
  <si>
    <t>PURCHASING MANAGER</t>
  </si>
  <si>
    <t>ASSISTANT PURCHASING MANAGER</t>
  </si>
  <si>
    <t>PURCHASING OFFICER</t>
  </si>
  <si>
    <t>IT SYSTEMS MANAGER</t>
  </si>
  <si>
    <t>SYSTEMS ASSISTANT</t>
  </si>
  <si>
    <t>EDP GUEST SERVICE</t>
  </si>
  <si>
    <t>CHIEF OF SECURITY</t>
  </si>
  <si>
    <t>ASSISTANT SECURITY MANAGER</t>
  </si>
  <si>
    <t>SECURITY SUPERVISOR</t>
  </si>
  <si>
    <t>GUARD</t>
  </si>
  <si>
    <t>DIRECTOR OF SALES &amp; MARKETING</t>
  </si>
  <si>
    <t>DIRECTOR OF SALES</t>
  </si>
  <si>
    <t>ASSISTANT DIRECTOR OF SALES</t>
  </si>
  <si>
    <t>SENIOR SALES MANAGER</t>
  </si>
  <si>
    <t>JAPANESE &amp; KOREAN SALES MANAGER</t>
  </si>
  <si>
    <t>SALES MANAGER</t>
  </si>
  <si>
    <t>SALES EXECUTIVE</t>
  </si>
  <si>
    <t>SALES COORDINATOR</t>
  </si>
  <si>
    <t>DIRECTOR OF BANQUET SALES &amp; EVENTS</t>
  </si>
  <si>
    <t>BANQUET SALES MANAGER</t>
  </si>
  <si>
    <t>BANQUET SALES COORDINATOR</t>
  </si>
  <si>
    <t>BANQUET COORDINATOR</t>
  </si>
  <si>
    <t>MARKETING COORDINATOR</t>
  </si>
  <si>
    <t>CHIEF GRAPHIC ARTIST</t>
  </si>
  <si>
    <t>GRAPHIC ARTIST</t>
  </si>
  <si>
    <t>PR / COMMUNICATION ASSISTANT MANAGER</t>
  </si>
  <si>
    <t>PR / COMMUNICATION COORDINATOR</t>
  </si>
  <si>
    <t>RESERVATION MANAGER</t>
  </si>
  <si>
    <t>RESERVATION SUPERVISOR</t>
  </si>
  <si>
    <t>RESERVATION SECRETARY</t>
  </si>
  <si>
    <t>RESERVATION CLERK</t>
  </si>
  <si>
    <t>DIRECTOR OF ENGINEERING</t>
  </si>
  <si>
    <t>ASSISTANT CHIEF ENGINEER</t>
  </si>
  <si>
    <t>MECHANICAL DUTY ENGINEER</t>
  </si>
  <si>
    <t>PLUMBING DUTY ENGINEER</t>
  </si>
  <si>
    <t>ELECTRICAL DUTY ENGINEER</t>
  </si>
  <si>
    <t>PLUMBING SUPERVISOR</t>
  </si>
  <si>
    <t>PLUMBING TECHNICIAN</t>
  </si>
  <si>
    <t>MECHANICAL TECHNICIAN</t>
  </si>
  <si>
    <t>ELECTRICAL SUPERVISOR</t>
  </si>
  <si>
    <t>ELECTRICAL TECHNICIAN</t>
  </si>
  <si>
    <t>LOW VOLTAGE SUPERVISOR</t>
  </si>
  <si>
    <t>LOW VOLTAGE TECHNICIAN</t>
  </si>
  <si>
    <t>CARPENTER SUPERVISOR</t>
  </si>
  <si>
    <t>CARPENTER</t>
  </si>
  <si>
    <t>STOREKEEPER</t>
  </si>
  <si>
    <t>HUMAN RESOURCES DIRECTOR</t>
  </si>
  <si>
    <t>HUMAN RESOURCES ASSISTANT MANAGER</t>
  </si>
  <si>
    <t>HUMAN RESOURCES MANAGER</t>
  </si>
  <si>
    <t>PERSONNEL OFFICER</t>
  </si>
  <si>
    <t>EMPLOYEE RELATIONSHIP COORDINATOR</t>
  </si>
  <si>
    <t>TRAINING MANAGER</t>
  </si>
  <si>
    <t>TRAINING COORDINATOR</t>
  </si>
  <si>
    <t>DIM SUM</t>
  </si>
  <si>
    <t>CANTEEN CLEANER</t>
  </si>
  <si>
    <t>DORMITORY ATTENDANT</t>
  </si>
  <si>
    <t xml:space="preserve">English Level                                                              </t>
  </si>
  <si>
    <t xml:space="preserve">Head count  </t>
  </si>
  <si>
    <t xml:space="preserve">Status                    </t>
  </si>
  <si>
    <t>3月</t>
  </si>
  <si>
    <t>2月</t>
  </si>
  <si>
    <t>1月</t>
  </si>
  <si>
    <t>12月</t>
  </si>
  <si>
    <t>11月</t>
  </si>
  <si>
    <t>10月</t>
  </si>
  <si>
    <t xml:space="preserve"> 9月</t>
  </si>
  <si>
    <t xml:space="preserve"> 8月</t>
  </si>
  <si>
    <t>7月</t>
  </si>
  <si>
    <t>6月</t>
  </si>
  <si>
    <t>5月</t>
  </si>
  <si>
    <t>4月</t>
  </si>
  <si>
    <t xml:space="preserve">Level                         </t>
  </si>
  <si>
    <t>Opening date:</t>
  </si>
  <si>
    <t>Status</t>
  </si>
  <si>
    <t>Head count</t>
  </si>
  <si>
    <t>ADDITIONAL POSITION 3</t>
  </si>
  <si>
    <t>ADDITIONAL POSITION 4</t>
  </si>
  <si>
    <t>ADDITIONAL POSITION 5</t>
  </si>
  <si>
    <t>Growth Up (Benefits &amp; Taxes)</t>
  </si>
  <si>
    <t>LEX</t>
  </si>
  <si>
    <t>LOBBY LOUNGE BAR</t>
  </si>
  <si>
    <t>Opening Date:</t>
  </si>
  <si>
    <t>EXECUTIVE FLOOR</t>
  </si>
  <si>
    <t>EXECUTIVE FLOOR MANAGER</t>
  </si>
  <si>
    <t>EXECUTIVE FLOOR ASSISTANT MANAGER</t>
  </si>
  <si>
    <t>EXECUTIVE FLOOR BUTLER</t>
  </si>
  <si>
    <t>THERAPIST</t>
  </si>
  <si>
    <t>HOUSE MAN</t>
  </si>
  <si>
    <t>ROOM SERVICE</t>
  </si>
  <si>
    <t>COMMIS 1</t>
  </si>
  <si>
    <t>COMMIS 2</t>
  </si>
  <si>
    <t>COMMIS 3</t>
  </si>
  <si>
    <t>CHINESE HEAD CHEF</t>
  </si>
  <si>
    <t>WOK (1ST) LOCAL</t>
  </si>
  <si>
    <t>BBQ CHEF (2ND)</t>
  </si>
  <si>
    <t>DIM SUM (3RD)</t>
  </si>
  <si>
    <t>COMMIS (1ST)</t>
  </si>
  <si>
    <t>COMMIS (2ND)</t>
  </si>
  <si>
    <t>COMMIS (3RD)</t>
  </si>
  <si>
    <t>PASTRY COMMIS (2ND)</t>
  </si>
  <si>
    <t>PASTRY COMMIS (1ST)</t>
  </si>
  <si>
    <t>ITEM</t>
  </si>
  <si>
    <t>ADMINISTRATIVE &amp; GENERAL</t>
  </si>
  <si>
    <t>A &amp; G GENERAL EXPENSES</t>
  </si>
  <si>
    <t>TOTAL NON-PAYROLL</t>
  </si>
  <si>
    <t>ROOMS GENERAL EXPENSES</t>
  </si>
  <si>
    <t>OUTSOURCING</t>
  </si>
  <si>
    <t>FOOD AND BEVERAGE PAYROLL</t>
  </si>
  <si>
    <t>F&amp;B GENERAL EXPENSES</t>
  </si>
  <si>
    <t>INITIAL SETUP</t>
  </si>
  <si>
    <t>FINANCE GENERAL EXPENSES</t>
  </si>
  <si>
    <t>IT GENERAL EXPENSES</t>
  </si>
  <si>
    <t>IT OPERATING EXPENSES</t>
  </si>
  <si>
    <t>SALES AND MARKETING DIVISION PAYROLL</t>
  </si>
  <si>
    <t>SALES EXPENSES</t>
  </si>
  <si>
    <t>PUBLIC RELATIONS EXPENSES</t>
  </si>
  <si>
    <t>PUBLIC RELATIONS GENERAL EXPENSES</t>
  </si>
  <si>
    <t>MARKETING EXPENSES</t>
  </si>
  <si>
    <t>MARKETING GENERAL EXPENSES</t>
  </si>
  <si>
    <t>ADVERTISING AND PROMOTIONS</t>
  </si>
  <si>
    <t>GRAPHICS AND PRINT</t>
  </si>
  <si>
    <t>TRADESHOWS</t>
  </si>
  <si>
    <t>PARTNERSHIP MARKETING</t>
  </si>
  <si>
    <t>LOYALTY PROGRAMMES</t>
  </si>
  <si>
    <t>POMEC GENERAL EXPENSES</t>
  </si>
  <si>
    <t>POMEC OPERATING COSTS</t>
  </si>
  <si>
    <t>RECRUITMENT EXPENSES</t>
  </si>
  <si>
    <t>TRAINING EXPENSES</t>
  </si>
  <si>
    <t>STAFF EXPENSES</t>
  </si>
  <si>
    <t>Staff Transport</t>
  </si>
  <si>
    <t>POMEC PAYROLL</t>
  </si>
  <si>
    <t>HUMAN RESOURCES GENERAL EXPENSES</t>
  </si>
  <si>
    <t>ROOMS DIVISION PAYROLL</t>
  </si>
  <si>
    <t>OVERALL</t>
  </si>
  <si>
    <t>EMPLOYEES</t>
  </si>
  <si>
    <t>PAYROLL COST</t>
  </si>
  <si>
    <t>OTHER EXP.</t>
  </si>
  <si>
    <t xml:space="preserve">OPENING DATE: </t>
  </si>
  <si>
    <t>TOTAL COST</t>
  </si>
  <si>
    <t>Internet/E-mail/Teaming Licences</t>
  </si>
  <si>
    <t>System monitoring</t>
  </si>
  <si>
    <t>Tradeshows Provision</t>
  </si>
  <si>
    <t>PREOPENING TASK FORCE</t>
  </si>
  <si>
    <t>Transport</t>
  </si>
  <si>
    <t>Accomodation</t>
  </si>
  <si>
    <t>Adjust the names of the Items by clicking on the cell</t>
  </si>
  <si>
    <t>DO NOT ADD NEW LINES (this could damage formulas on other sheets), Should you need to add a new item, either delete another ITEM or use one of the ADDITIONAL ITEMS and rename it</t>
  </si>
  <si>
    <t xml:space="preserve">Instructions: </t>
  </si>
  <si>
    <t xml:space="preserve">DO NOT ADJUST THE PAYROLL RELATED EXPENSES, THESE WILL AUTOMATICALLY UPDATE ACCORDING TO THE MANNING SHEETS. </t>
  </si>
  <si>
    <t>Add, delete or adjust the numbers by clicking on the cell</t>
  </si>
  <si>
    <t xml:space="preserve">NAME and ALL DATES are automatically updated according to the SUMMARY sheet </t>
  </si>
  <si>
    <t>ORDER TAKER</t>
  </si>
  <si>
    <t>ROOM SERVICE MANAGER</t>
  </si>
  <si>
    <t>Trainees and temporary employees have not been considered yet as this will be decided by Huizhou's GM</t>
    <phoneticPr fontId="23" type="noConversion"/>
  </si>
  <si>
    <t>L</t>
    <phoneticPr fontId="23" type="noConversion"/>
  </si>
  <si>
    <t>GUEST RELATION OFFICER</t>
    <phoneticPr fontId="23" type="noConversion"/>
  </si>
  <si>
    <t>Growth up</t>
    <phoneticPr fontId="23" type="noConversion"/>
  </si>
  <si>
    <t>Initial Inventory</t>
    <phoneticPr fontId="23" type="noConversion"/>
  </si>
  <si>
    <t>Bank Charge</t>
    <phoneticPr fontId="23" type="noConversion"/>
  </si>
  <si>
    <t>DEPARTMENT</t>
  </si>
  <si>
    <t>CONTRACT CLEANING-WINDOW CLEANING</t>
  </si>
  <si>
    <t>Cleaning Supply</t>
    <phoneticPr fontId="23" type="noConversion"/>
  </si>
  <si>
    <t>Provision for Uniform</t>
    <phoneticPr fontId="23" type="noConversion"/>
  </si>
  <si>
    <t>Awards &amp; Social Activity</t>
    <phoneticPr fontId="23" type="noConversion"/>
  </si>
  <si>
    <t>Medical Expense(Clinic)</t>
    <phoneticPr fontId="23" type="noConversion"/>
  </si>
  <si>
    <t>Sales Trip</t>
    <phoneticPr fontId="23" type="noConversion"/>
  </si>
  <si>
    <t>ROOM SERVICE KITCHEN</t>
    <phoneticPr fontId="23" type="noConversion"/>
  </si>
  <si>
    <t>IT DEPARTMENT</t>
    <phoneticPr fontId="23" type="noConversion"/>
  </si>
  <si>
    <t>SALES GENERAL EXPENSES</t>
    <phoneticPr fontId="23" type="noConversion"/>
  </si>
  <si>
    <t xml:space="preserve"> </t>
    <phoneticPr fontId="23" type="noConversion"/>
  </si>
  <si>
    <t xml:space="preserve">Miscellaneous </t>
    <phoneticPr fontId="23" type="noConversion"/>
  </si>
  <si>
    <t>-</t>
    <phoneticPr fontId="23" type="noConversion"/>
  </si>
  <si>
    <t>HUMAN RESOURCES PAYROLL</t>
    <phoneticPr fontId="23" type="noConversion"/>
  </si>
  <si>
    <t>Photography - Initial Photo Shooting for the Hotel</t>
    <phoneticPr fontId="23" type="noConversion"/>
  </si>
  <si>
    <t>Pre-opening Brochures &amp; Factsheets</t>
    <phoneticPr fontId="23" type="noConversion"/>
  </si>
  <si>
    <t>Grand Opening Invitation</t>
    <phoneticPr fontId="23" type="noConversion"/>
  </si>
  <si>
    <t>Advertising - International</t>
    <phoneticPr fontId="23" type="noConversion"/>
  </si>
  <si>
    <t>GDS/ADS + Online</t>
    <phoneticPr fontId="23" type="noConversion"/>
  </si>
  <si>
    <t>Banquet / Wedding Brochure</t>
    <phoneticPr fontId="23" type="noConversion"/>
  </si>
  <si>
    <t>Implementation of all essential training programmes</t>
    <phoneticPr fontId="23" type="noConversion"/>
  </si>
  <si>
    <t>Search Engine Marketing (SEM) - Baidu</t>
  </si>
  <si>
    <t>Search Engine Marketing (SEM) - Google</t>
  </si>
  <si>
    <t>Website translations</t>
  </si>
  <si>
    <t>Cost for the URL's</t>
  </si>
  <si>
    <t>Billboard (Highway)</t>
  </si>
  <si>
    <t>MANAGEMENT DRIVER</t>
  </si>
  <si>
    <t>ASSISTANT F/O MANAGER</t>
  </si>
  <si>
    <t>HEAD CONCIERGE</t>
  </si>
  <si>
    <t>DOOR MAN/LADY</t>
  </si>
  <si>
    <t>TELEPHONE SUPERVISOR</t>
  </si>
  <si>
    <t>FRONT OFFICE SUPERVISOR</t>
  </si>
  <si>
    <t>Srevice Centre (COORDINATOR / ORDER TAKER)</t>
  </si>
  <si>
    <t>Night Service</t>
  </si>
  <si>
    <t>Training</t>
  </si>
  <si>
    <t>Soft Opening</t>
  </si>
  <si>
    <t>LINEN ATTENDANT</t>
  </si>
  <si>
    <t xml:space="preserve">ADDITIONAL POSITION </t>
  </si>
  <si>
    <t>ASSISTANT F&amp;B MANAGER</t>
  </si>
  <si>
    <t>WESTERN RESTAURANT</t>
  </si>
  <si>
    <t>BEVERAGE ATTENDANT</t>
  </si>
  <si>
    <t>WINE / CIGAR BAR (EXCUTIVE LOUNGE)</t>
  </si>
  <si>
    <t>BARMAN</t>
  </si>
  <si>
    <t>BAVARIA DELI</t>
  </si>
  <si>
    <t>BAR MANAGER</t>
  </si>
  <si>
    <t>WESTERN KITCHEN BUFFET</t>
  </si>
  <si>
    <t>WESTERN KITCHEN GRILL</t>
  </si>
  <si>
    <t>TEPANIYAKI RESTAURANT</t>
  </si>
  <si>
    <t>TEPANIYAKI COOK</t>
  </si>
  <si>
    <t>TEPANIYAKI COMMIS</t>
  </si>
  <si>
    <t xml:space="preserve">ADDITIONAL KITCHEN CONCEPT </t>
  </si>
  <si>
    <t>OTHER KITCHEN</t>
  </si>
  <si>
    <t>DISHWASHER WESTERN RESTAURANT</t>
  </si>
  <si>
    <t>DISHWASHER CHINESE RESTAURANT</t>
  </si>
  <si>
    <t>FINANCIAL CONTROLLER</t>
  </si>
  <si>
    <t>FIRE CONTROL SUPERVISOR (CCTV)</t>
  </si>
  <si>
    <t>FIRE CONTROL ENGINEER (CCTV)</t>
  </si>
  <si>
    <t xml:space="preserve">STAFF TIME CLOCK SECURITY </t>
  </si>
  <si>
    <t>MARKETING/ PR / COMMUNICATION MANAGER</t>
  </si>
  <si>
    <t>NIGHT TECHNICIAN</t>
  </si>
  <si>
    <t>ALLROUNDER</t>
  </si>
  <si>
    <t>PAYROLL MASTER</t>
  </si>
  <si>
    <t>ASSISTANT TRAINING MANAGER</t>
  </si>
  <si>
    <t>DOCTOR / NURSE</t>
  </si>
  <si>
    <t>MANAGEMENT SECRETARY</t>
  </si>
  <si>
    <t>ADDITIONAL POSITION</t>
  </si>
  <si>
    <t>EXECUTIVE ASSISTANT MANAGER / FOOD &amp; BEVERAGE</t>
  </si>
  <si>
    <t>EXECUTIVE ASSISTANT MANAGER / ROOMS DIVISION</t>
  </si>
  <si>
    <t>GENERAL MANAGERS' PERSONAL ASSISTANT</t>
  </si>
  <si>
    <t>EXECUTIVE FLOOR OFFICER</t>
  </si>
  <si>
    <t>TEPANYAKI  RESTAURANT</t>
  </si>
  <si>
    <t>RECREATION BAR</t>
  </si>
  <si>
    <t>ASSISTANT DIRECTOR OF FINANCE</t>
  </si>
  <si>
    <r>
      <t xml:space="preserve"> 12</t>
    </r>
    <r>
      <rPr>
        <sz val="9"/>
        <color indexed="9"/>
        <rFont val="宋体"/>
        <charset val="134"/>
      </rPr>
      <t>月</t>
    </r>
    <phoneticPr fontId="23" type="noConversion"/>
  </si>
  <si>
    <t>L4</t>
    <phoneticPr fontId="23" type="noConversion"/>
  </si>
  <si>
    <t>L4</t>
    <phoneticPr fontId="23" type="noConversion"/>
  </si>
  <si>
    <t>L7</t>
    <phoneticPr fontId="23" type="noConversion"/>
  </si>
  <si>
    <t>L3</t>
    <phoneticPr fontId="23" type="noConversion"/>
  </si>
  <si>
    <t>L6</t>
    <phoneticPr fontId="23" type="noConversion"/>
  </si>
  <si>
    <t>L7</t>
    <phoneticPr fontId="23" type="noConversion"/>
  </si>
  <si>
    <t>L5</t>
    <phoneticPr fontId="23" type="noConversion"/>
  </si>
  <si>
    <t>L5</t>
    <phoneticPr fontId="23" type="noConversion"/>
  </si>
  <si>
    <t>L6</t>
    <phoneticPr fontId="23" type="noConversion"/>
  </si>
  <si>
    <t>L3</t>
    <phoneticPr fontId="23" type="noConversion"/>
  </si>
  <si>
    <t>L7</t>
    <phoneticPr fontId="23" type="noConversion"/>
  </si>
  <si>
    <t>L5</t>
    <phoneticPr fontId="23" type="noConversion"/>
  </si>
  <si>
    <t>L6</t>
    <phoneticPr fontId="23" type="noConversion"/>
  </si>
  <si>
    <t>L7</t>
    <phoneticPr fontId="23" type="noConversion"/>
  </si>
  <si>
    <t>L4</t>
    <phoneticPr fontId="23" type="noConversion"/>
  </si>
  <si>
    <t>L</t>
    <phoneticPr fontId="23" type="noConversion"/>
  </si>
  <si>
    <t>L2</t>
    <phoneticPr fontId="23" type="noConversion"/>
  </si>
  <si>
    <t>L</t>
    <phoneticPr fontId="23" type="noConversion"/>
  </si>
  <si>
    <t>L3</t>
    <phoneticPr fontId="23" type="noConversion"/>
  </si>
  <si>
    <t>L2</t>
    <phoneticPr fontId="23" type="noConversion"/>
  </si>
  <si>
    <t>SUPERVISOR</t>
    <phoneticPr fontId="23" type="noConversion"/>
  </si>
  <si>
    <t>WAITER</t>
    <phoneticPr fontId="23" type="noConversion"/>
  </si>
  <si>
    <t>L7</t>
    <phoneticPr fontId="23" type="noConversion"/>
  </si>
  <si>
    <t>L4</t>
    <phoneticPr fontId="23" type="noConversion"/>
  </si>
  <si>
    <t>L5</t>
    <phoneticPr fontId="23" type="noConversion"/>
  </si>
  <si>
    <t>L6</t>
    <phoneticPr fontId="23" type="noConversion"/>
  </si>
  <si>
    <t>L7</t>
    <phoneticPr fontId="23" type="noConversion"/>
  </si>
  <si>
    <t>L4</t>
    <phoneticPr fontId="23" type="noConversion"/>
  </si>
  <si>
    <t>L7</t>
    <phoneticPr fontId="23" type="noConversion"/>
  </si>
  <si>
    <t>L4</t>
    <phoneticPr fontId="23" type="noConversion"/>
  </si>
  <si>
    <t>MECHANICAL SUPERVISOR</t>
    <phoneticPr fontId="23" type="noConversion"/>
  </si>
  <si>
    <t>L5</t>
    <phoneticPr fontId="23" type="noConversion"/>
  </si>
  <si>
    <t>L5</t>
    <phoneticPr fontId="23" type="noConversion"/>
  </si>
  <si>
    <t>L7</t>
    <phoneticPr fontId="23" type="noConversion"/>
  </si>
  <si>
    <t>BOILER SUPERVISOR</t>
    <phoneticPr fontId="23" type="noConversion"/>
  </si>
  <si>
    <t>AIR-CON SUPERVISOR</t>
    <phoneticPr fontId="23" type="noConversion"/>
  </si>
  <si>
    <t>PERSONNEL ASSISTANT</t>
    <phoneticPr fontId="23" type="noConversion"/>
  </si>
  <si>
    <t>STAFF CANTEEN COMMIS 1</t>
    <phoneticPr fontId="23" type="noConversion"/>
  </si>
  <si>
    <t>STAFF DORMITORY SUPERVISOR</t>
    <phoneticPr fontId="23" type="noConversion"/>
  </si>
  <si>
    <t>ExCom/L1</t>
    <phoneticPr fontId="23" type="noConversion"/>
  </si>
  <si>
    <t>ExCom/L2</t>
    <phoneticPr fontId="23" type="noConversion"/>
  </si>
  <si>
    <t>ExCom/L2</t>
    <phoneticPr fontId="23" type="noConversion"/>
  </si>
  <si>
    <t>Excom/L2</t>
    <phoneticPr fontId="23" type="noConversion"/>
  </si>
  <si>
    <t>L3</t>
    <phoneticPr fontId="23" type="noConversion"/>
  </si>
  <si>
    <t>L3</t>
    <phoneticPr fontId="23" type="noConversion"/>
  </si>
  <si>
    <t>BAR MANAGER</t>
    <phoneticPr fontId="23" type="noConversion"/>
  </si>
  <si>
    <t>L4</t>
    <phoneticPr fontId="23" type="noConversion"/>
  </si>
  <si>
    <t>AV TECHNICIAN</t>
    <phoneticPr fontId="23" type="noConversion"/>
  </si>
  <si>
    <t>Travelling Expenses/Relocation Expenses</t>
    <phoneticPr fontId="23" type="noConversion"/>
  </si>
  <si>
    <t>Telephone, Telex, Fax and E-mail</t>
    <phoneticPr fontId="23" type="noConversion"/>
  </si>
  <si>
    <t>Transportation(Taxi, Fuel etc.)</t>
    <phoneticPr fontId="23" type="noConversion"/>
  </si>
  <si>
    <t xml:space="preserve">Accomodation </t>
    <phoneticPr fontId="23" type="noConversion"/>
  </si>
  <si>
    <t>Food &amp; Beverage Allowance</t>
    <phoneticPr fontId="23" type="noConversion"/>
  </si>
  <si>
    <t>Laundry</t>
    <phoneticPr fontId="23" type="noConversion"/>
  </si>
  <si>
    <t>Car/Vehicle Expenses</t>
    <phoneticPr fontId="23" type="noConversion"/>
  </si>
  <si>
    <t>General Expenses</t>
    <phoneticPr fontId="23" type="noConversion"/>
  </si>
  <si>
    <t>VI / Form Sheet design &amp; printing</t>
    <phoneticPr fontId="23" type="noConversion"/>
  </si>
  <si>
    <t>Printing &amp; Stationery/Paper</t>
    <phoneticPr fontId="23" type="noConversion"/>
  </si>
  <si>
    <t>IT Supplies &amp; Materials</t>
    <phoneticPr fontId="23" type="noConversion"/>
  </si>
  <si>
    <t>Software Maintenance</t>
    <phoneticPr fontId="23" type="noConversion"/>
  </si>
  <si>
    <t>Laundry</t>
    <phoneticPr fontId="23" type="noConversion"/>
  </si>
  <si>
    <t>General Expenses</t>
    <phoneticPr fontId="23" type="noConversion"/>
  </si>
  <si>
    <t xml:space="preserve">China Road Show </t>
    <phoneticPr fontId="23" type="noConversion"/>
  </si>
  <si>
    <t>Street Signs</t>
    <phoneticPr fontId="23" type="noConversion"/>
  </si>
  <si>
    <t>Roll up's</t>
    <phoneticPr fontId="23" type="noConversion"/>
  </si>
  <si>
    <t>General Expenses/Cleaning Supplies</t>
    <phoneticPr fontId="23" type="noConversion"/>
  </si>
  <si>
    <t>Laundry Detergents &amp; Supplies</t>
    <phoneticPr fontId="23" type="noConversion"/>
  </si>
  <si>
    <t>Pool Detergents &amp; Supplies</t>
    <phoneticPr fontId="23" type="noConversion"/>
  </si>
  <si>
    <t>Advertising staff newspaper</t>
    <phoneticPr fontId="23" type="noConversion"/>
  </si>
  <si>
    <t>F&amp;B</t>
    <phoneticPr fontId="23" type="noConversion"/>
  </si>
  <si>
    <t>Consulting</t>
    <phoneticPr fontId="23" type="noConversion"/>
  </si>
  <si>
    <t>Team-building</t>
    <phoneticPr fontId="23" type="noConversion"/>
  </si>
  <si>
    <t>Staff Relation (Birthdays, Wedding etc.)</t>
    <phoneticPr fontId="23" type="noConversion"/>
  </si>
  <si>
    <t>Cost of Visa for Expats</t>
    <phoneticPr fontId="23" type="noConversion"/>
  </si>
  <si>
    <t>Outside Training Courses</t>
    <phoneticPr fontId="23" type="noConversion"/>
  </si>
  <si>
    <t>TOTAL FOOD &amp; BEVERAGE DIVISION PAYROLL</t>
  </si>
  <si>
    <t>TOTAL POMEC DIVISION PAYROLL</t>
  </si>
  <si>
    <t>The Hotel</t>
  </si>
  <si>
    <r>
      <t>LOCKER ATTENDANT</t>
    </r>
    <r>
      <rPr>
        <sz val="9"/>
        <rFont val="宋体"/>
        <charset val="134"/>
      </rPr>
      <t>（</t>
    </r>
    <r>
      <rPr>
        <sz val="9"/>
        <rFont val="Verdana"/>
        <family val="2"/>
      </rPr>
      <t>F&amp;M)</t>
    </r>
  </si>
  <si>
    <t>COSTING SUPERVISOR</t>
  </si>
  <si>
    <t>Advertising staff internet</t>
  </si>
  <si>
    <t>Seasonal Internship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</si>
</sst>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(* #,##0_);_(* \(#,##0\);_(* &quot;-&quot;_);_(@_)"/>
    <numFmt numFmtId="164" formatCode="_ * #,##0.00_ ;_ * \-#,##0.00_ ;_ * &quot;-&quot;??_ ;_ @_ "/>
    <numFmt numFmtId="165" formatCode="[$-409]mmmm\ d\,\ yyyy;@"/>
    <numFmt numFmtId="166" formatCode="_ * #,##0_ ;_ * \-#,##0_ ;_ * &quot;-&quot;??_ ;_ @_ "/>
    <numFmt numFmtId="167" formatCode="0.0%"/>
    <numFmt numFmtId="168" formatCode="_-* #,##0.00_-;\-* #,##0.00_-;_-* &quot;-&quot;??_-;_-@_-"/>
    <numFmt numFmtId="169" formatCode="_([$€-2]* #,##0.00_);_([$€-2]* \(#,##0.00\);_([$€-2]* &quot;-&quot;??_)"/>
    <numFmt numFmtId="170" formatCode="#,##0.0_);\(#,##0.0\)"/>
    <numFmt numFmtId="171" formatCode="_-* #,##0_-;\-* #,##0_-;_-* &quot;-&quot;_-;_-@_-"/>
    <numFmt numFmtId="172" formatCode="0.00_)"/>
    <numFmt numFmtId="173" formatCode="_-&quot;$&quot;* #,##0_-;\-&quot;$&quot;* #,##0_-;_-&quot;$&quot;* &quot;-&quot;_-;_-@_-"/>
    <numFmt numFmtId="174" formatCode="_-&quot;$&quot;* #,##0.00_-;\-&quot;$&quot;* #,##0.00_-;_-&quot;$&quot;* &quot;-&quot;??_-;_-@_-"/>
    <numFmt numFmtId="175" formatCode="\$#,##0.00;\(\$#,##0.00\)"/>
    <numFmt numFmtId="176" formatCode="\$#,##0;\(\$#,##0\)"/>
    <numFmt numFmtId="177" formatCode="#,##0;\(#,##0\)"/>
    <numFmt numFmtId="178" formatCode="[$-409]mmm\-yy;@"/>
    <numFmt numFmtId="179" formatCode="0_ "/>
  </numFmts>
  <fonts count="67">
    <font>
      <sz val="12"/>
      <name val="宋体"/>
      <charset val="134"/>
    </font>
    <font>
      <sz val="12"/>
      <name val="宋体"/>
      <charset val="134"/>
    </font>
    <font>
      <sz val="9"/>
      <name val="Verdana"/>
      <family val="2"/>
    </font>
    <font>
      <b/>
      <sz val="9"/>
      <name val="Verdana"/>
      <family val="2"/>
    </font>
    <font>
      <sz val="12"/>
      <name val="Verdana"/>
      <family val="2"/>
    </font>
    <font>
      <sz val="24"/>
      <name val="Verdana"/>
      <family val="2"/>
    </font>
    <font>
      <b/>
      <sz val="10"/>
      <name val="Verdana"/>
      <family val="2"/>
    </font>
    <font>
      <b/>
      <sz val="9"/>
      <color indexed="9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sz val="8"/>
      <name val="Verdana"/>
      <family val="2"/>
    </font>
    <font>
      <sz val="10"/>
      <name val="Verdana"/>
      <family val="2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b/>
      <sz val="24"/>
      <name val="Verdana"/>
      <family val="2"/>
    </font>
    <font>
      <sz val="12"/>
      <color indexed="10"/>
      <name val="宋体"/>
      <charset val="134"/>
    </font>
    <font>
      <b/>
      <sz val="9"/>
      <color indexed="10"/>
      <name val="Verdana"/>
      <family val="2"/>
    </font>
    <font>
      <b/>
      <sz val="12"/>
      <color indexed="9"/>
      <name val="Verdana"/>
      <family val="2"/>
    </font>
    <font>
      <sz val="9"/>
      <color indexed="10"/>
      <name val="Verdana"/>
      <family val="2"/>
    </font>
    <font>
      <b/>
      <sz val="10"/>
      <color indexed="9"/>
      <name val="Verdana"/>
      <family val="2"/>
    </font>
    <font>
      <b/>
      <sz val="12"/>
      <color indexed="9"/>
      <name val="宋体"/>
      <charset val="134"/>
    </font>
    <font>
      <b/>
      <sz val="12"/>
      <name val="宋体"/>
      <charset val="134"/>
    </font>
    <font>
      <b/>
      <sz val="10"/>
      <color indexed="9"/>
      <name val="宋体"/>
      <charset val="134"/>
    </font>
    <font>
      <sz val="9"/>
      <name val="宋体"/>
      <charset val="134"/>
    </font>
    <font>
      <b/>
      <sz val="9"/>
      <color indexed="10"/>
      <name val="宋体"/>
      <charset val="134"/>
    </font>
    <font>
      <sz val="12"/>
      <color indexed="9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name val="Arial Narrow"/>
      <family val="2"/>
    </font>
    <font>
      <b/>
      <sz val="12"/>
      <name val="Arial"/>
      <family val="2"/>
    </font>
    <font>
      <sz val="10"/>
      <name val="Geneva"/>
      <family val="2"/>
    </font>
    <font>
      <sz val="10"/>
      <name val="Times New Roman"/>
      <family val="1"/>
    </font>
    <font>
      <sz val="12"/>
      <name val="Arial"/>
      <family val="2"/>
    </font>
    <font>
      <b/>
      <sz val="18"/>
      <name val="Arial"/>
      <family val="2"/>
    </font>
    <font>
      <b/>
      <i/>
      <sz val="16"/>
      <name val="Helv"/>
      <family val="2"/>
    </font>
    <font>
      <sz val="8"/>
      <name val="HG丸ｺﾞｼｯｸM-PRO"/>
      <family val="3"/>
      <charset val="128"/>
    </font>
    <font>
      <sz val="12"/>
      <name val="Times New Roman"/>
      <family val="1"/>
      <charset val="178"/>
    </font>
    <font>
      <sz val="15"/>
      <name val="Verdana"/>
      <family val="2"/>
    </font>
    <font>
      <sz val="9"/>
      <color indexed="1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color indexed="9"/>
      <name val="Verdana"/>
      <family val="2"/>
    </font>
    <font>
      <sz val="10"/>
      <color indexed="9"/>
      <name val="Verdana"/>
      <family val="2"/>
    </font>
    <font>
      <sz val="12"/>
      <color indexed="9"/>
      <name val="Verdana"/>
      <family val="2"/>
    </font>
    <font>
      <b/>
      <sz val="12"/>
      <color indexed="9"/>
      <name val="宋体"/>
      <charset val="134"/>
    </font>
    <font>
      <sz val="8"/>
      <color indexed="10"/>
      <name val="Verdana"/>
      <family val="2"/>
    </font>
    <font>
      <sz val="14"/>
      <color indexed="10"/>
      <name val="Verdana"/>
      <family val="2"/>
    </font>
    <font>
      <sz val="12"/>
      <color indexed="10"/>
      <name val="Verdana"/>
      <family val="2"/>
    </font>
    <font>
      <sz val="9"/>
      <color indexed="8"/>
      <name val="Verdana"/>
      <family val="2"/>
    </font>
    <font>
      <sz val="16"/>
      <name val="Verdana"/>
      <family val="2"/>
    </font>
    <font>
      <sz val="14"/>
      <name val="Verdana"/>
      <family val="2"/>
    </font>
    <font>
      <b/>
      <sz val="10"/>
      <color indexed="10"/>
      <name val="Verdana"/>
      <family val="2"/>
    </font>
    <font>
      <sz val="10"/>
      <color indexed="1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i/>
      <sz val="10"/>
      <color indexed="8"/>
      <name val="Verdana"/>
      <family val="2"/>
    </font>
    <font>
      <b/>
      <i/>
      <sz val="10"/>
      <color indexed="10"/>
      <name val="Verdana"/>
      <family val="2"/>
    </font>
    <font>
      <b/>
      <i/>
      <sz val="10"/>
      <color indexed="8"/>
      <name val="Verdana"/>
      <family val="2"/>
    </font>
    <font>
      <i/>
      <sz val="10"/>
      <color indexed="10"/>
      <name val="Verdana"/>
      <family val="2"/>
    </font>
    <font>
      <sz val="9"/>
      <color indexed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66FF66"/>
      <name val="宋体"/>
      <charset val="134"/>
    </font>
    <font>
      <sz val="9"/>
      <color rgb="FF00B050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8">
    <xf numFmtId="0" fontId="0" fillId="0" borderId="0"/>
    <xf numFmtId="0" fontId="31" fillId="0" borderId="0"/>
    <xf numFmtId="0" fontId="27" fillId="0" borderId="0" applyBorder="0"/>
    <xf numFmtId="170" fontId="29" fillId="0" borderId="0" applyFill="0" applyBorder="0" applyAlignment="0" applyProtection="0"/>
    <xf numFmtId="177" fontId="32" fillId="0" borderId="0"/>
    <xf numFmtId="168" fontId="11" fillId="0" borderId="0" applyFont="0" applyFill="0" applyBorder="0" applyAlignment="0" applyProtection="0"/>
    <xf numFmtId="175" fontId="32" fillId="0" borderId="0"/>
    <xf numFmtId="0" fontId="33" fillId="0" borderId="0" applyProtection="0"/>
    <xf numFmtId="176" fontId="32" fillId="0" borderId="0"/>
    <xf numFmtId="169" fontId="27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" fontId="33" fillId="0" borderId="0" applyProtection="0"/>
    <xf numFmtId="38" fontId="28" fillId="2" borderId="0" applyNumberFormat="0" applyBorder="0" applyAlignment="0" applyProtection="0"/>
    <xf numFmtId="0" fontId="34" fillId="0" borderId="0" applyProtection="0"/>
    <xf numFmtId="0" fontId="30" fillId="0" borderId="0" applyProtection="0"/>
    <xf numFmtId="10" fontId="28" fillId="3" borderId="1" applyNumberFormat="0" applyBorder="0" applyAlignment="0" applyProtection="0"/>
    <xf numFmtId="164" fontId="1" fillId="0" borderId="0" applyFont="0" applyFill="0" applyBorder="0" applyAlignment="0" applyProtection="0"/>
    <xf numFmtId="172" fontId="35" fillId="0" borderId="0"/>
    <xf numFmtId="0" fontId="11" fillId="0" borderId="0"/>
    <xf numFmtId="0" fontId="11" fillId="0" borderId="0"/>
    <xf numFmtId="10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7" fillId="0" borderId="0" applyBorder="0"/>
    <xf numFmtId="0" fontId="33" fillId="0" borderId="2" applyProtection="0"/>
    <xf numFmtId="0" fontId="33" fillId="0" borderId="2" applyProtection="0"/>
    <xf numFmtId="171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0" fontId="26" fillId="0" borderId="3" applyNumberFormat="0" applyFont="0" applyFill="0" applyAlignment="0" applyProtection="0"/>
    <xf numFmtId="173" fontId="27" fillId="0" borderId="0" applyFont="0" applyFill="0" applyBorder="0" applyAlignment="0" applyProtection="0"/>
    <xf numFmtId="174" fontId="27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37" fillId="0" borderId="0"/>
  </cellStyleXfs>
  <cellXfs count="820">
    <xf numFmtId="0" fontId="0" fillId="0" borderId="0" xfId="0"/>
    <xf numFmtId="0" fontId="4" fillId="0" borderId="0" xfId="0" applyFont="1" applyFill="1"/>
    <xf numFmtId="0" fontId="4" fillId="4" borderId="0" xfId="0" applyFont="1" applyFill="1"/>
    <xf numFmtId="0" fontId="4" fillId="3" borderId="0" xfId="0" applyFont="1" applyFill="1"/>
    <xf numFmtId="0" fontId="9" fillId="0" borderId="0" xfId="0" applyFont="1" applyFill="1"/>
    <xf numFmtId="0" fontId="17" fillId="0" borderId="0" xfId="0" applyFont="1" applyFill="1"/>
    <xf numFmtId="3" fontId="2" fillId="0" borderId="1" xfId="22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2" fillId="0" borderId="0" xfId="0" applyFont="1" applyFill="1"/>
    <xf numFmtId="0" fontId="4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7" fillId="5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7" fillId="6" borderId="0" xfId="0" applyFont="1" applyFill="1"/>
    <xf numFmtId="0" fontId="2" fillId="0" borderId="4" xfId="0" applyFont="1" applyFill="1" applyBorder="1"/>
    <xf numFmtId="0" fontId="3" fillId="0" borderId="5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Fill="1" applyBorder="1"/>
    <xf numFmtId="0" fontId="2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167" fontId="2" fillId="0" borderId="0" xfId="27" applyNumberFormat="1" applyFont="1" applyFill="1" applyBorder="1"/>
    <xf numFmtId="1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9" fontId="2" fillId="0" borderId="0" xfId="27" applyFont="1" applyFill="1" applyBorder="1"/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0" fontId="6" fillId="7" borderId="0" xfId="25" applyFont="1" applyFill="1" applyBorder="1" applyAlignment="1">
      <alignment horizontal="left" vertical="center"/>
    </xf>
    <xf numFmtId="0" fontId="11" fillId="0" borderId="0" xfId="25" applyFont="1" applyBorder="1" applyAlignment="1">
      <alignment horizontal="left" vertical="center"/>
    </xf>
    <xf numFmtId="168" fontId="11" fillId="0" borderId="0" xfId="5" applyFont="1" applyBorder="1" applyAlignment="1">
      <alignment horizontal="left" vertical="center"/>
    </xf>
    <xf numFmtId="0" fontId="6" fillId="0" borderId="0" xfId="25" applyFont="1" applyBorder="1" applyAlignment="1">
      <alignment horizontal="left" vertical="center"/>
    </xf>
    <xf numFmtId="0" fontId="6" fillId="0" borderId="0" xfId="25" applyFont="1" applyFill="1" applyBorder="1" applyAlignment="1">
      <alignment horizontal="left" vertical="center"/>
    </xf>
    <xf numFmtId="0" fontId="11" fillId="0" borderId="0" xfId="25" applyFont="1" applyFill="1" applyBorder="1" applyAlignment="1">
      <alignment horizontal="left" vertical="center"/>
    </xf>
    <xf numFmtId="41" fontId="11" fillId="0" borderId="0" xfId="25" applyNumberFormat="1" applyFont="1" applyBorder="1" applyAlignment="1">
      <alignment horizontal="left" vertical="center"/>
    </xf>
    <xf numFmtId="41" fontId="6" fillId="0" borderId="0" xfId="25" applyNumberFormat="1" applyFont="1" applyBorder="1" applyAlignment="1">
      <alignment horizontal="left" vertical="center"/>
    </xf>
    <xf numFmtId="3" fontId="11" fillId="0" borderId="0" xfId="25" applyNumberFormat="1" applyFont="1" applyBorder="1" applyAlignment="1">
      <alignment horizontal="right" vertical="center"/>
    </xf>
    <xf numFmtId="0" fontId="6" fillId="0" borderId="2" xfId="25" applyFont="1" applyBorder="1" applyAlignment="1">
      <alignment horizontal="left" vertical="center"/>
    </xf>
    <xf numFmtId="0" fontId="6" fillId="0" borderId="7" xfId="25" applyFont="1" applyBorder="1" applyAlignment="1">
      <alignment horizontal="left" vertical="center"/>
    </xf>
    <xf numFmtId="0" fontId="42" fillId="8" borderId="1" xfId="0" applyFont="1" applyFill="1" applyBorder="1" applyAlignment="1">
      <alignment horizontal="center" vertical="center" wrapText="1"/>
    </xf>
    <xf numFmtId="0" fontId="43" fillId="8" borderId="1" xfId="0" applyFont="1" applyFill="1" applyBorder="1" applyAlignment="1">
      <alignment horizontal="center" vertical="center" wrapText="1"/>
    </xf>
    <xf numFmtId="0" fontId="44" fillId="8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 applyAlignment="1">
      <alignment horizontal="right"/>
    </xf>
    <xf numFmtId="0" fontId="43" fillId="8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vertical="center" wrapText="1"/>
    </xf>
    <xf numFmtId="3" fontId="3" fillId="9" borderId="1" xfId="0" applyNumberFormat="1" applyFont="1" applyFill="1" applyBorder="1" applyAlignment="1">
      <alignment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vertical="center" wrapText="1"/>
    </xf>
    <xf numFmtId="0" fontId="3" fillId="10" borderId="1" xfId="0" applyFont="1" applyFill="1" applyBorder="1" applyAlignment="1">
      <alignment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10" borderId="0" xfId="0" applyFont="1" applyFill="1"/>
    <xf numFmtId="0" fontId="4" fillId="4" borderId="1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4" borderId="1" xfId="0" applyFont="1" applyFill="1" applyBorder="1"/>
    <xf numFmtId="0" fontId="4" fillId="4" borderId="13" xfId="0" applyFont="1" applyFill="1" applyBorder="1"/>
    <xf numFmtId="0" fontId="9" fillId="4" borderId="13" xfId="0" applyFont="1" applyFill="1" applyBorder="1"/>
    <xf numFmtId="0" fontId="4" fillId="10" borderId="1" xfId="0" applyFont="1" applyFill="1" applyBorder="1"/>
    <xf numFmtId="0" fontId="4" fillId="10" borderId="13" xfId="0" applyFont="1" applyFill="1" applyBorder="1"/>
    <xf numFmtId="0" fontId="3" fillId="10" borderId="1" xfId="0" applyFont="1" applyFill="1" applyBorder="1"/>
    <xf numFmtId="0" fontId="3" fillId="10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vertical="center"/>
    </xf>
    <xf numFmtId="0" fontId="3" fillId="0" borderId="12" xfId="0" applyFont="1" applyFill="1" applyBorder="1"/>
    <xf numFmtId="0" fontId="3" fillId="0" borderId="12" xfId="0" applyFont="1" applyFill="1" applyBorder="1" applyAlignment="1">
      <alignment horizontal="center"/>
    </xf>
    <xf numFmtId="0" fontId="3" fillId="4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0" borderId="14" xfId="0" applyFont="1" applyFill="1" applyBorder="1"/>
    <xf numFmtId="0" fontId="2" fillId="0" borderId="7" xfId="0" applyFont="1" applyFill="1" applyBorder="1"/>
    <xf numFmtId="0" fontId="9" fillId="10" borderId="13" xfId="0" applyFont="1" applyFill="1" applyBorder="1"/>
    <xf numFmtId="0" fontId="3" fillId="10" borderId="13" xfId="0" applyFont="1" applyFill="1" applyBorder="1" applyAlignment="1">
      <alignment vertical="center"/>
    </xf>
    <xf numFmtId="0" fontId="4" fillId="4" borderId="15" xfId="0" applyFont="1" applyFill="1" applyBorder="1"/>
    <xf numFmtId="0" fontId="3" fillId="9" borderId="16" xfId="0" applyFont="1" applyFill="1" applyBorder="1" applyAlignment="1">
      <alignment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4" fillId="0" borderId="4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4" fillId="0" borderId="12" xfId="0" applyFont="1" applyFill="1" applyBorder="1"/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4" fillId="4" borderId="16" xfId="0" applyFont="1" applyFill="1" applyBorder="1"/>
    <xf numFmtId="3" fontId="3" fillId="4" borderId="1" xfId="0" applyNumberFormat="1" applyFont="1" applyFill="1" applyBorder="1" applyAlignment="1">
      <alignment horizontal="left" vertical="center" wrapText="1"/>
    </xf>
    <xf numFmtId="3" fontId="3" fillId="0" borderId="7" xfId="0" applyNumberFormat="1" applyFont="1" applyFill="1" applyBorder="1" applyAlignment="1">
      <alignment horizontal="left" vertical="center" wrapText="1"/>
    </xf>
    <xf numFmtId="0" fontId="4" fillId="4" borderId="17" xfId="0" applyFont="1" applyFill="1" applyBorder="1"/>
    <xf numFmtId="0" fontId="3" fillId="4" borderId="17" xfId="0" applyFont="1" applyFill="1" applyBorder="1" applyAlignment="1">
      <alignment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2" fillId="10" borderId="1" xfId="0" applyFont="1" applyFill="1" applyBorder="1"/>
    <xf numFmtId="0" fontId="3" fillId="0" borderId="7" xfId="0" applyFont="1" applyFill="1" applyBorder="1" applyAlignment="1">
      <alignment horizontal="left"/>
    </xf>
    <xf numFmtId="0" fontId="3" fillId="0" borderId="7" xfId="0" applyFont="1" applyFill="1" applyBorder="1"/>
    <xf numFmtId="166" fontId="3" fillId="0" borderId="7" xfId="22" applyNumberFormat="1" applyFont="1" applyFill="1" applyBorder="1" applyAlignment="1">
      <alignment horizontal="center"/>
    </xf>
    <xf numFmtId="0" fontId="2" fillId="0" borderId="10" xfId="0" applyFont="1" applyFill="1" applyBorder="1"/>
    <xf numFmtId="0" fontId="4" fillId="0" borderId="18" xfId="0" applyFont="1" applyFill="1" applyBorder="1"/>
    <xf numFmtId="0" fontId="43" fillId="0" borderId="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/>
    <xf numFmtId="0" fontId="3" fillId="0" borderId="16" xfId="0" applyFont="1" applyFill="1" applyBorder="1"/>
    <xf numFmtId="0" fontId="4" fillId="0" borderId="0" xfId="0" applyFont="1" applyFill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0" fontId="45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3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178" fontId="44" fillId="8" borderId="1" xfId="0" applyNumberFormat="1" applyFont="1" applyFill="1" applyBorder="1" applyAlignment="1">
      <alignment horizontal="center" vertical="center" wrapText="1"/>
    </xf>
    <xf numFmtId="0" fontId="43" fillId="8" borderId="1" xfId="0" applyNumberFormat="1" applyFont="1" applyFill="1" applyBorder="1" applyAlignment="1">
      <alignment horizontal="center" vertical="center" wrapText="1"/>
    </xf>
    <xf numFmtId="3" fontId="24" fillId="9" borderId="1" xfId="0" applyNumberFormat="1" applyFont="1" applyFill="1" applyBorder="1" applyAlignment="1">
      <alignment horizontal="right"/>
    </xf>
    <xf numFmtId="3" fontId="16" fillId="9" borderId="1" xfId="0" applyNumberFormat="1" applyFont="1" applyFill="1" applyBorder="1" applyAlignment="1">
      <alignment horizontal="center" vertical="center"/>
    </xf>
    <xf numFmtId="3" fontId="0" fillId="0" borderId="0" xfId="0" applyNumberFormat="1" applyFill="1" applyBorder="1"/>
    <xf numFmtId="3" fontId="0" fillId="0" borderId="0" xfId="0" applyNumberFormat="1" applyFill="1"/>
    <xf numFmtId="3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0" fontId="7" fillId="0" borderId="0" xfId="0" applyFont="1" applyFill="1" applyBorder="1" applyAlignment="1">
      <alignment vertical="center" wrapText="1"/>
    </xf>
    <xf numFmtId="3" fontId="11" fillId="0" borderId="0" xfId="0" applyNumberFormat="1" applyFont="1" applyFill="1" applyBorder="1"/>
    <xf numFmtId="3" fontId="11" fillId="0" borderId="0" xfId="0" applyNumberFormat="1" applyFont="1" applyFill="1"/>
    <xf numFmtId="3" fontId="0" fillId="0" borderId="0" xfId="0" applyNumberFormat="1" applyFont="1" applyFill="1" applyBorder="1"/>
    <xf numFmtId="3" fontId="0" fillId="0" borderId="0" xfId="0" applyNumberFormat="1" applyFont="1" applyFill="1"/>
    <xf numFmtId="3" fontId="20" fillId="0" borderId="0" xfId="0" applyNumberFormat="1" applyFont="1" applyFill="1" applyBorder="1"/>
    <xf numFmtId="3" fontId="20" fillId="0" borderId="0" xfId="0" applyNumberFormat="1" applyFont="1" applyFill="1"/>
    <xf numFmtId="3" fontId="21" fillId="0" borderId="0" xfId="0" applyNumberFormat="1" applyFont="1" applyFill="1" applyBorder="1"/>
    <xf numFmtId="3" fontId="21" fillId="0" borderId="0" xfId="0" applyNumberFormat="1" applyFont="1" applyFill="1"/>
    <xf numFmtId="3" fontId="22" fillId="0" borderId="0" xfId="0" applyNumberFormat="1" applyFont="1" applyFill="1" applyBorder="1"/>
    <xf numFmtId="3" fontId="22" fillId="0" borderId="0" xfId="0" applyNumberFormat="1" applyFont="1" applyFill="1"/>
    <xf numFmtId="0" fontId="7" fillId="0" borderId="0" xfId="0" applyFont="1" applyFill="1" applyBorder="1" applyAlignment="1">
      <alignment horizontal="center" vertical="center" wrapText="1"/>
    </xf>
    <xf numFmtId="3" fontId="25" fillId="0" borderId="0" xfId="0" applyNumberFormat="1" applyFont="1" applyFill="1" applyBorder="1"/>
    <xf numFmtId="3" fontId="25" fillId="0" borderId="0" xfId="0" applyNumberFormat="1" applyFont="1" applyFill="1"/>
    <xf numFmtId="0" fontId="7" fillId="0" borderId="0" xfId="0" applyFont="1" applyFill="1" applyBorder="1" applyAlignment="1">
      <alignment horizontal="right" vertical="center" wrapText="1"/>
    </xf>
    <xf numFmtId="3" fontId="12" fillId="0" borderId="0" xfId="0" applyNumberFormat="1" applyFont="1" applyFill="1" applyBorder="1" applyAlignment="1">
      <alignment horizontal="center"/>
    </xf>
    <xf numFmtId="3" fontId="0" fillId="0" borderId="12" xfId="0" applyNumberFormat="1" applyFill="1" applyBorder="1" applyAlignment="1">
      <alignment horizontal="center"/>
    </xf>
    <xf numFmtId="3" fontId="0" fillId="0" borderId="12" xfId="0" applyNumberFormat="1" applyFill="1" applyBorder="1"/>
    <xf numFmtId="3" fontId="13" fillId="0" borderId="12" xfId="0" applyNumberFormat="1" applyFont="1" applyFill="1" applyBorder="1" applyAlignment="1">
      <alignment horizontal="right"/>
    </xf>
    <xf numFmtId="9" fontId="13" fillId="0" borderId="12" xfId="0" applyNumberFormat="1" applyFont="1" applyFill="1" applyBorder="1" applyAlignment="1">
      <alignment horizontal="right"/>
    </xf>
    <xf numFmtId="3" fontId="15" fillId="0" borderId="12" xfId="0" applyNumberFormat="1" applyFont="1" applyFill="1" applyBorder="1" applyAlignment="1">
      <alignment horizontal="right"/>
    </xf>
    <xf numFmtId="3" fontId="2" fillId="0" borderId="12" xfId="0" applyNumberFormat="1" applyFont="1" applyFill="1" applyBorder="1" applyAlignment="1">
      <alignment horizontal="right"/>
    </xf>
    <xf numFmtId="3" fontId="0" fillId="0" borderId="0" xfId="0" applyNumberFormat="1" applyFill="1" applyBorder="1" applyAlignment="1">
      <alignment horizontal="center"/>
    </xf>
    <xf numFmtId="3" fontId="13" fillId="0" borderId="0" xfId="0" applyNumberFormat="1" applyFont="1" applyFill="1" applyBorder="1" applyAlignment="1">
      <alignment horizontal="right"/>
    </xf>
    <xf numFmtId="9" fontId="13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9" fontId="2" fillId="0" borderId="1" xfId="0" applyNumberFormat="1" applyFont="1" applyFill="1" applyBorder="1" applyAlignment="1">
      <alignment horizontal="right"/>
    </xf>
    <xf numFmtId="3" fontId="3" fillId="9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3" fontId="24" fillId="2" borderId="1" xfId="0" applyNumberFormat="1" applyFont="1" applyFill="1" applyBorder="1" applyAlignment="1">
      <alignment horizontal="right"/>
    </xf>
    <xf numFmtId="9" fontId="24" fillId="2" borderId="1" xfId="0" applyNumberFormat="1" applyFont="1" applyFill="1" applyBorder="1" applyAlignment="1">
      <alignment horizontal="right"/>
    </xf>
    <xf numFmtId="3" fontId="39" fillId="2" borderId="1" xfId="0" applyNumberFormat="1" applyFont="1" applyFill="1" applyBorder="1" applyAlignment="1">
      <alignment horizontal="right"/>
    </xf>
    <xf numFmtId="3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3" fontId="16" fillId="9" borderId="1" xfId="0" applyNumberFormat="1" applyFont="1" applyFill="1" applyBorder="1" applyAlignment="1">
      <alignment horizontal="center" vertical="center" wrapText="1"/>
    </xf>
    <xf numFmtId="9" fontId="3" fillId="4" borderId="17" xfId="27" applyFont="1" applyFill="1" applyBorder="1" applyAlignment="1">
      <alignment vertical="center" wrapText="1"/>
    </xf>
    <xf numFmtId="0" fontId="3" fillId="4" borderId="17" xfId="0" applyFont="1" applyFill="1" applyBorder="1" applyAlignment="1">
      <alignment horizontal="right" vertical="center" wrapText="1"/>
    </xf>
    <xf numFmtId="3" fontId="3" fillId="4" borderId="1" xfId="0" applyNumberFormat="1" applyFont="1" applyFill="1" applyBorder="1" applyAlignment="1">
      <alignment vertical="center" wrapText="1"/>
    </xf>
    <xf numFmtId="3" fontId="3" fillId="10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right" vertical="center" wrapText="1"/>
    </xf>
    <xf numFmtId="1" fontId="3" fillId="4" borderId="1" xfId="0" applyNumberFormat="1" applyFont="1" applyFill="1" applyBorder="1" applyAlignment="1">
      <alignment vertical="center" wrapText="1"/>
    </xf>
    <xf numFmtId="0" fontId="3" fillId="10" borderId="1" xfId="0" applyFont="1" applyFill="1" applyBorder="1" applyAlignment="1">
      <alignment horizontal="right" vertical="center" wrapText="1"/>
    </xf>
    <xf numFmtId="0" fontId="3" fillId="10" borderId="1" xfId="0" applyFont="1" applyFill="1" applyBorder="1" applyAlignment="1">
      <alignment horizontal="right" vertical="center"/>
    </xf>
    <xf numFmtId="3" fontId="3" fillId="4" borderId="17" xfId="0" applyNumberFormat="1" applyFont="1" applyFill="1" applyBorder="1" applyAlignment="1">
      <alignment vertical="center" wrapText="1"/>
    </xf>
    <xf numFmtId="3" fontId="24" fillId="9" borderId="1" xfId="0" applyNumberFormat="1" applyFont="1" applyFill="1" applyBorder="1" applyAlignment="1">
      <alignment horizontal="right" wrapText="1"/>
    </xf>
    <xf numFmtId="0" fontId="43" fillId="8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2" fillId="4" borderId="1" xfId="0" applyFont="1" applyFill="1" applyBorder="1" applyProtection="1"/>
    <xf numFmtId="0" fontId="3" fillId="9" borderId="1" xfId="0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3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2" fillId="4" borderId="17" xfId="0" applyFont="1" applyFill="1" applyBorder="1" applyProtection="1"/>
    <xf numFmtId="0" fontId="3" fillId="4" borderId="17" xfId="0" applyFont="1" applyFill="1" applyBorder="1" applyAlignment="1" applyProtection="1">
      <alignment vertical="center" wrapText="1"/>
    </xf>
    <xf numFmtId="0" fontId="3" fillId="4" borderId="17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vertical="center" wrapText="1"/>
    </xf>
    <xf numFmtId="0" fontId="3" fillId="4" borderId="1" xfId="0" applyFont="1" applyFill="1" applyBorder="1" applyAlignment="1" applyProtection="1">
      <alignment vertical="center" wrapText="1"/>
    </xf>
    <xf numFmtId="0" fontId="3" fillId="0" borderId="12" xfId="0" applyFont="1" applyFill="1" applyBorder="1" applyAlignment="1" applyProtection="1">
      <alignment vertical="center" wrapText="1"/>
    </xf>
    <xf numFmtId="0" fontId="2" fillId="10" borderId="13" xfId="0" applyFont="1" applyFill="1" applyBorder="1" applyProtection="1"/>
    <xf numFmtId="0" fontId="3" fillId="10" borderId="1" xfId="0" applyFont="1" applyFill="1" applyBorder="1" applyAlignment="1" applyProtection="1">
      <alignment vertical="center"/>
    </xf>
    <xf numFmtId="0" fontId="2" fillId="4" borderId="13" xfId="0" applyFont="1" applyFill="1" applyBorder="1" applyProtection="1"/>
    <xf numFmtId="0" fontId="3" fillId="4" borderId="1" xfId="0" applyFont="1" applyFill="1" applyBorder="1" applyAlignment="1" applyProtection="1">
      <alignment horizontal="center" vertical="center" wrapText="1"/>
    </xf>
    <xf numFmtId="3" fontId="3" fillId="9" borderId="1" xfId="0" applyNumberFormat="1" applyFont="1" applyFill="1" applyBorder="1" applyAlignment="1" applyProtection="1">
      <alignment vertical="center" wrapText="1"/>
    </xf>
    <xf numFmtId="3" fontId="3" fillId="2" borderId="1" xfId="0" applyNumberFormat="1" applyFont="1" applyFill="1" applyBorder="1" applyAlignment="1" applyProtection="1">
      <alignment vertical="center" wrapText="1"/>
    </xf>
    <xf numFmtId="3" fontId="3" fillId="4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vertical="center" wrapText="1"/>
    </xf>
    <xf numFmtId="3" fontId="2" fillId="2" borderId="1" xfId="0" applyNumberFormat="1" applyFont="1" applyFill="1" applyBorder="1" applyAlignment="1" applyProtection="1">
      <alignment vertical="center" wrapText="1"/>
    </xf>
    <xf numFmtId="3" fontId="2" fillId="0" borderId="1" xfId="0" applyNumberFormat="1" applyFont="1" applyFill="1" applyBorder="1" applyAlignment="1" applyProtection="1">
      <alignment vertical="center" wrapText="1"/>
    </xf>
    <xf numFmtId="0" fontId="3" fillId="10" borderId="13" xfId="0" applyFont="1" applyFill="1" applyBorder="1" applyProtection="1"/>
    <xf numFmtId="0" fontId="3" fillId="4" borderId="13" xfId="0" applyFont="1" applyFill="1" applyBorder="1" applyProtection="1"/>
    <xf numFmtId="0" fontId="3" fillId="4" borderId="1" xfId="0" applyFont="1" applyFill="1" applyBorder="1" applyAlignment="1" applyProtection="1">
      <alignment vertical="center"/>
    </xf>
    <xf numFmtId="0" fontId="3" fillId="10" borderId="1" xfId="0" applyFont="1" applyFill="1" applyBorder="1" applyAlignment="1" applyProtection="1">
      <alignment vertical="center" wrapText="1"/>
    </xf>
    <xf numFmtId="0" fontId="3" fillId="10" borderId="1" xfId="0" applyFont="1" applyFill="1" applyBorder="1" applyAlignment="1" applyProtection="1">
      <alignment horizontal="center" vertical="center" wrapText="1"/>
    </xf>
    <xf numFmtId="0" fontId="3" fillId="10" borderId="1" xfId="0" applyFont="1" applyFill="1" applyBorder="1" applyProtection="1"/>
    <xf numFmtId="0" fontId="2" fillId="0" borderId="7" xfId="0" applyFont="1" applyFill="1" applyBorder="1" applyAlignment="1" applyProtection="1">
      <alignment vertical="center" wrapText="1"/>
    </xf>
    <xf numFmtId="0" fontId="2" fillId="0" borderId="1" xfId="0" applyFont="1" applyFill="1" applyBorder="1" applyProtection="1"/>
    <xf numFmtId="3" fontId="3" fillId="1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Protection="1"/>
    <xf numFmtId="0" fontId="2" fillId="0" borderId="4" xfId="0" applyFont="1" applyFill="1" applyBorder="1" applyAlignment="1" applyProtection="1">
      <alignment vertical="center" wrapText="1"/>
    </xf>
    <xf numFmtId="0" fontId="2" fillId="2" borderId="1" xfId="0" applyFont="1" applyFill="1" applyBorder="1" applyProtection="1"/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vertical="center" wrapText="1"/>
    </xf>
    <xf numFmtId="0" fontId="2" fillId="0" borderId="14" xfId="0" applyFont="1" applyFill="1" applyBorder="1" applyProtection="1"/>
    <xf numFmtId="0" fontId="2" fillId="4" borderId="15" xfId="0" applyFont="1" applyFill="1" applyBorder="1" applyProtection="1"/>
    <xf numFmtId="0" fontId="3" fillId="9" borderId="16" xfId="0" applyFont="1" applyFill="1" applyBorder="1" applyAlignment="1" applyProtection="1">
      <alignment vertical="center" wrapText="1"/>
    </xf>
    <xf numFmtId="0" fontId="2" fillId="10" borderId="1" xfId="0" applyFont="1" applyFill="1" applyBorder="1" applyProtection="1"/>
    <xf numFmtId="0" fontId="2" fillId="0" borderId="1" xfId="0" applyFont="1" applyFill="1" applyBorder="1" applyAlignment="1" applyProtection="1">
      <alignment horizontal="left" vertical="center"/>
    </xf>
    <xf numFmtId="3" fontId="2" fillId="0" borderId="1" xfId="0" applyNumberFormat="1" applyFont="1" applyFill="1" applyBorder="1" applyAlignment="1" applyProtection="1">
      <alignment horizontal="center"/>
    </xf>
    <xf numFmtId="3" fontId="23" fillId="0" borderId="1" xfId="0" applyNumberFormat="1" applyFont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10" borderId="13" xfId="0" applyFont="1" applyFill="1" applyBorder="1" applyAlignment="1" applyProtection="1">
      <alignment vertical="center"/>
    </xf>
    <xf numFmtId="0" fontId="2" fillId="0" borderId="13" xfId="0" applyFont="1" applyFill="1" applyBorder="1" applyProtection="1"/>
    <xf numFmtId="0" fontId="3" fillId="0" borderId="1" xfId="0" applyFont="1" applyFill="1" applyBorder="1" applyAlignment="1" applyProtection="1">
      <alignment vertical="center" wrapText="1"/>
    </xf>
    <xf numFmtId="0" fontId="3" fillId="10" borderId="1" xfId="0" applyFont="1" applyFill="1" applyBorder="1" applyAlignment="1" applyProtection="1">
      <alignment horizontal="center" vertical="center"/>
    </xf>
    <xf numFmtId="0" fontId="3" fillId="10" borderId="1" xfId="0" applyFont="1" applyFill="1" applyBorder="1" applyAlignment="1" applyProtection="1">
      <alignment horizontal="right" vertical="center"/>
    </xf>
    <xf numFmtId="0" fontId="2" fillId="0" borderId="12" xfId="0" applyFont="1" applyFill="1" applyBorder="1" applyProtection="1"/>
    <xf numFmtId="0" fontId="2" fillId="0" borderId="12" xfId="0" applyFont="1" applyFill="1" applyBorder="1" applyAlignment="1" applyProtection="1">
      <alignment vertical="center" wrapText="1"/>
    </xf>
    <xf numFmtId="0" fontId="2" fillId="4" borderId="16" xfId="0" applyFont="1" applyFill="1" applyBorder="1" applyProtection="1"/>
    <xf numFmtId="3" fontId="2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Protection="1"/>
    <xf numFmtId="0" fontId="3" fillId="4" borderId="1" xfId="0" applyFont="1" applyFill="1" applyBorder="1" applyProtection="1"/>
    <xf numFmtId="3" fontId="2" fillId="2" borderId="1" xfId="0" applyNumberFormat="1" applyFont="1" applyFill="1" applyBorder="1" applyAlignment="1" applyProtection="1">
      <alignment horizontal="center" vertical="center"/>
    </xf>
    <xf numFmtId="3" fontId="3" fillId="0" borderId="7" xfId="0" applyNumberFormat="1" applyFont="1" applyFill="1" applyBorder="1" applyAlignment="1" applyProtection="1">
      <alignment horizontal="left" vertical="center" wrapText="1"/>
    </xf>
    <xf numFmtId="3" fontId="3" fillId="4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Font="1" applyFill="1" applyBorder="1" applyProtection="1"/>
    <xf numFmtId="0" fontId="2" fillId="2" borderId="17" xfId="0" applyFont="1" applyFill="1" applyBorder="1" applyAlignment="1" applyProtection="1">
      <alignment vertical="center" wrapText="1"/>
    </xf>
    <xf numFmtId="165" fontId="5" fillId="0" borderId="5" xfId="0" applyNumberFormat="1" applyFont="1" applyFill="1" applyBorder="1" applyAlignment="1"/>
    <xf numFmtId="165" fontId="5" fillId="0" borderId="0" xfId="0" applyNumberFormat="1" applyFont="1" applyFill="1" applyBorder="1" applyAlignment="1"/>
    <xf numFmtId="178" fontId="43" fillId="8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9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3" fontId="3" fillId="9" borderId="1" xfId="0" applyNumberFormat="1" applyFont="1" applyFill="1" applyBorder="1" applyAlignment="1" applyProtection="1">
      <alignment horizontal="center" vertical="center" wrapText="1"/>
    </xf>
    <xf numFmtId="3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3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9" borderId="16" xfId="0" applyFont="1" applyFill="1" applyBorder="1" applyAlignment="1" applyProtection="1">
      <alignment horizontal="center" vertical="center" wrapText="1"/>
    </xf>
    <xf numFmtId="0" fontId="2" fillId="1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3" fontId="3" fillId="0" borderId="7" xfId="0" applyNumberFormat="1" applyFont="1" applyFill="1" applyBorder="1" applyAlignment="1" applyProtection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</xf>
    <xf numFmtId="164" fontId="7" fillId="0" borderId="0" xfId="0" applyNumberFormat="1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164" fontId="2" fillId="0" borderId="0" xfId="22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164" fontId="7" fillId="0" borderId="0" xfId="22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/>
    <xf numFmtId="164" fontId="7" fillId="0" borderId="0" xfId="0" applyNumberFormat="1" applyFont="1" applyFill="1" applyBorder="1"/>
    <xf numFmtId="3" fontId="7" fillId="0" borderId="0" xfId="0" applyNumberFormat="1" applyFont="1" applyFill="1" applyBorder="1" applyAlignment="1">
      <alignment horizontal="right" vertical="center" wrapText="1"/>
    </xf>
    <xf numFmtId="4" fontId="7" fillId="0" borderId="0" xfId="0" applyNumberFormat="1" applyFont="1" applyFill="1" applyBorder="1" applyAlignment="1">
      <alignment horizontal="right" vertical="center" wrapText="1"/>
    </xf>
    <xf numFmtId="164" fontId="7" fillId="0" borderId="0" xfId="22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17" fillId="0" borderId="0" xfId="0" applyFont="1" applyFill="1" applyBorder="1"/>
    <xf numFmtId="164" fontId="7" fillId="0" borderId="0" xfId="0" applyNumberFormat="1" applyFont="1" applyFill="1" applyBorder="1" applyAlignment="1">
      <alignment horizontal="right"/>
    </xf>
    <xf numFmtId="0" fontId="4" fillId="0" borderId="6" xfId="0" applyFont="1" applyFill="1" applyBorder="1"/>
    <xf numFmtId="0" fontId="43" fillId="8" borderId="1" xfId="0" applyFont="1" applyFill="1" applyBorder="1" applyAlignment="1" applyProtection="1">
      <alignment horizontal="center" vertical="center"/>
    </xf>
    <xf numFmtId="0" fontId="42" fillId="8" borderId="0" xfId="0" applyFont="1" applyFill="1" applyAlignment="1">
      <alignment vertical="center"/>
    </xf>
    <xf numFmtId="178" fontId="42" fillId="8" borderId="0" xfId="0" applyNumberFormat="1" applyFont="1" applyFill="1" applyAlignment="1">
      <alignment horizontal="center" vertical="center"/>
    </xf>
    <xf numFmtId="0" fontId="42" fillId="8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1" fontId="6" fillId="0" borderId="0" xfId="0" applyNumberFormat="1" applyFont="1" applyAlignment="1">
      <alignment vertical="center"/>
    </xf>
    <xf numFmtId="41" fontId="11" fillId="0" borderId="5" xfId="0" applyNumberFormat="1" applyFont="1" applyBorder="1" applyAlignment="1">
      <alignment vertical="center"/>
    </xf>
    <xf numFmtId="41" fontId="11" fillId="0" borderId="12" xfId="0" applyNumberFormat="1" applyFont="1" applyBorder="1" applyAlignment="1">
      <alignment vertical="center"/>
    </xf>
    <xf numFmtId="41" fontId="11" fillId="0" borderId="20" xfId="0" applyNumberFormat="1" applyFont="1" applyBorder="1" applyAlignment="1">
      <alignment vertical="center"/>
    </xf>
    <xf numFmtId="41" fontId="11" fillId="0" borderId="7" xfId="0" applyNumberFormat="1" applyFont="1" applyBorder="1" applyAlignment="1">
      <alignment vertical="center"/>
    </xf>
    <xf numFmtId="41" fontId="6" fillId="0" borderId="21" xfId="0" applyNumberFormat="1" applyFont="1" applyBorder="1" applyAlignment="1">
      <alignment vertical="center"/>
    </xf>
    <xf numFmtId="41" fontId="11" fillId="0" borderId="6" xfId="0" applyNumberFormat="1" applyFont="1" applyBorder="1" applyAlignment="1">
      <alignment vertical="center"/>
    </xf>
    <xf numFmtId="41" fontId="11" fillId="0" borderId="0" xfId="0" applyNumberFormat="1" applyFont="1" applyBorder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1" fillId="4" borderId="16" xfId="0" applyFont="1" applyFill="1" applyBorder="1" applyAlignment="1">
      <alignment vertical="center"/>
    </xf>
    <xf numFmtId="41" fontId="6" fillId="9" borderId="16" xfId="25" applyNumberFormat="1" applyFont="1" applyFill="1" applyBorder="1" applyAlignment="1">
      <alignment horizontal="left" vertical="center"/>
    </xf>
    <xf numFmtId="41" fontId="6" fillId="9" borderId="16" xfId="25" applyNumberFormat="1" applyFont="1" applyFill="1" applyBorder="1" applyAlignment="1">
      <alignment horizontal="right" vertical="center"/>
    </xf>
    <xf numFmtId="0" fontId="11" fillId="4" borderId="1" xfId="0" applyFont="1" applyFill="1" applyBorder="1" applyAlignment="1">
      <alignment vertical="center"/>
    </xf>
    <xf numFmtId="0" fontId="6" fillId="2" borderId="1" xfId="25" applyFont="1" applyFill="1" applyBorder="1" applyAlignment="1">
      <alignment horizontal="left" vertical="center"/>
    </xf>
    <xf numFmtId="41" fontId="6" fillId="2" borderId="1" xfId="25" applyNumberFormat="1" applyFont="1" applyFill="1" applyBorder="1" applyAlignment="1">
      <alignment horizontal="left" vertical="center"/>
    </xf>
    <xf numFmtId="41" fontId="6" fillId="2" borderId="1" xfId="25" applyNumberFormat="1" applyFont="1" applyFill="1" applyBorder="1" applyAlignment="1">
      <alignment horizontal="right" vertical="center"/>
    </xf>
    <xf numFmtId="41" fontId="11" fillId="2" borderId="1" xfId="25" applyNumberFormat="1" applyFont="1" applyFill="1" applyBorder="1" applyAlignment="1">
      <alignment horizontal="right" vertical="center"/>
    </xf>
    <xf numFmtId="0" fontId="11" fillId="0" borderId="1" xfId="25" applyFont="1" applyFill="1" applyBorder="1" applyAlignment="1">
      <alignment horizontal="left" vertical="center"/>
    </xf>
    <xf numFmtId="41" fontId="11" fillId="0" borderId="1" xfId="25" applyNumberFormat="1" applyFont="1" applyFill="1" applyBorder="1" applyAlignment="1">
      <alignment horizontal="right" vertical="center"/>
    </xf>
    <xf numFmtId="0" fontId="11" fillId="2" borderId="1" xfId="25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6" fillId="4" borderId="1" xfId="25" applyFont="1" applyFill="1" applyBorder="1" applyAlignment="1">
      <alignment horizontal="left" vertical="center"/>
    </xf>
    <xf numFmtId="41" fontId="6" fillId="4" borderId="1" xfId="25" applyNumberFormat="1" applyFont="1" applyFill="1" applyBorder="1" applyAlignment="1">
      <alignment horizontal="right" vertical="center"/>
    </xf>
    <xf numFmtId="41" fontId="6" fillId="0" borderId="0" xfId="25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41" fontId="6" fillId="9" borderId="1" xfId="25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vertical="center"/>
    </xf>
    <xf numFmtId="41" fontId="11" fillId="0" borderId="1" xfId="25" applyNumberFormat="1" applyFont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41" fontId="11" fillId="2" borderId="1" xfId="25" applyNumberFormat="1" applyFont="1" applyFill="1" applyBorder="1" applyAlignment="1">
      <alignment horizontal="left" vertical="center"/>
    </xf>
    <xf numFmtId="41" fontId="6" fillId="4" borderId="1" xfId="25" applyNumberFormat="1" applyFont="1" applyFill="1" applyBorder="1" applyAlignment="1">
      <alignment horizontal="left" vertical="center"/>
    </xf>
    <xf numFmtId="41" fontId="11" fillId="0" borderId="0" xfId="25" applyNumberFormat="1" applyFont="1" applyFill="1" applyBorder="1" applyAlignment="1">
      <alignment horizontal="left" vertical="center"/>
    </xf>
    <xf numFmtId="41" fontId="11" fillId="0" borderId="0" xfId="25" applyNumberFormat="1" applyFont="1" applyBorder="1" applyAlignment="1">
      <alignment horizontal="right" vertical="center"/>
    </xf>
    <xf numFmtId="41" fontId="6" fillId="9" borderId="1" xfId="25" applyNumberFormat="1" applyFont="1" applyFill="1" applyBorder="1" applyAlignment="1">
      <alignment horizontal="left" vertical="center"/>
    </xf>
    <xf numFmtId="0" fontId="11" fillId="2" borderId="1" xfId="24" applyFont="1" applyFill="1" applyBorder="1" applyAlignment="1">
      <alignment vertical="center"/>
    </xf>
    <xf numFmtId="0" fontId="6" fillId="0" borderId="0" xfId="25" applyFont="1" applyBorder="1" applyAlignment="1">
      <alignment vertical="center"/>
    </xf>
    <xf numFmtId="41" fontId="6" fillId="0" borderId="0" xfId="25" applyNumberFormat="1" applyFont="1" applyFill="1" applyBorder="1" applyAlignment="1">
      <alignment horizontal="left" vertical="center"/>
    </xf>
    <xf numFmtId="41" fontId="11" fillId="0" borderId="0" xfId="25" applyNumberFormat="1" applyFont="1" applyFill="1" applyBorder="1" applyAlignment="1">
      <alignment horizontal="right" vertical="center"/>
    </xf>
    <xf numFmtId="0" fontId="11" fillId="0" borderId="17" xfId="0" applyFont="1" applyBorder="1" applyAlignment="1">
      <alignment vertical="center"/>
    </xf>
    <xf numFmtId="0" fontId="6" fillId="0" borderId="17" xfId="25" applyFont="1" applyBorder="1" applyAlignment="1">
      <alignment vertical="center"/>
    </xf>
    <xf numFmtId="41" fontId="6" fillId="0" borderId="17" xfId="25" applyNumberFormat="1" applyFont="1" applyBorder="1" applyAlignment="1">
      <alignment horizontal="left" vertical="center"/>
    </xf>
    <xf numFmtId="41" fontId="11" fillId="9" borderId="1" xfId="25" applyNumberFormat="1" applyFont="1" applyFill="1" applyBorder="1" applyAlignment="1">
      <alignment horizontal="right" vertical="center"/>
    </xf>
    <xf numFmtId="41" fontId="11" fillId="9" borderId="1" xfId="25" applyNumberFormat="1" applyFont="1" applyFill="1" applyBorder="1" applyAlignment="1">
      <alignment horizontal="left" vertical="center"/>
    </xf>
    <xf numFmtId="168" fontId="11" fillId="2" borderId="1" xfId="5" applyFont="1" applyFill="1" applyBorder="1" applyAlignment="1">
      <alignment horizontal="left" vertical="center"/>
    </xf>
    <xf numFmtId="41" fontId="11" fillId="2" borderId="1" xfId="5" applyNumberFormat="1" applyFont="1" applyFill="1" applyBorder="1" applyAlignment="1">
      <alignment horizontal="left" vertical="center"/>
    </xf>
    <xf numFmtId="168" fontId="6" fillId="4" borderId="1" xfId="5" applyFont="1" applyFill="1" applyBorder="1" applyAlignment="1">
      <alignment horizontal="left" vertical="center"/>
    </xf>
    <xf numFmtId="41" fontId="6" fillId="4" borderId="1" xfId="5" applyNumberFormat="1" applyFont="1" applyFill="1" applyBorder="1" applyAlignment="1">
      <alignment horizontal="left" vertical="center"/>
    </xf>
    <xf numFmtId="41" fontId="11" fillId="0" borderId="0" xfId="5" applyNumberFormat="1" applyFont="1" applyBorder="1" applyAlignment="1">
      <alignment horizontal="left" vertical="center"/>
    </xf>
    <xf numFmtId="0" fontId="11" fillId="0" borderId="0" xfId="24" applyFont="1" applyAlignment="1">
      <alignment vertical="center"/>
    </xf>
    <xf numFmtId="41" fontId="6" fillId="0" borderId="0" xfId="25" applyNumberFormat="1" applyFont="1" applyBorder="1" applyAlignment="1">
      <alignment horizontal="right" vertical="center"/>
    </xf>
    <xf numFmtId="0" fontId="11" fillId="0" borderId="14" xfId="0" applyFont="1" applyFill="1" applyBorder="1" applyAlignment="1">
      <alignment vertical="center"/>
    </xf>
    <xf numFmtId="0" fontId="6" fillId="10" borderId="13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6" fillId="10" borderId="1" xfId="25" applyFont="1" applyFill="1" applyBorder="1" applyAlignment="1">
      <alignment horizontal="left" vertical="center"/>
    </xf>
    <xf numFmtId="41" fontId="6" fillId="10" borderId="1" xfId="25" applyNumberFormat="1" applyFont="1" applyFill="1" applyBorder="1" applyAlignment="1">
      <alignment horizontal="right" vertical="center"/>
    </xf>
    <xf numFmtId="0" fontId="11" fillId="10" borderId="13" xfId="0" applyFont="1" applyFill="1" applyBorder="1" applyAlignment="1">
      <alignment vertical="center"/>
    </xf>
    <xf numFmtId="0" fontId="11" fillId="10" borderId="1" xfId="25" applyFont="1" applyFill="1" applyBorder="1" applyAlignment="1">
      <alignment horizontal="left" vertical="center"/>
    </xf>
    <xf numFmtId="41" fontId="11" fillId="10" borderId="1" xfId="25" applyNumberFormat="1" applyFont="1" applyFill="1" applyBorder="1" applyAlignment="1">
      <alignment horizontal="right" vertical="center"/>
    </xf>
    <xf numFmtId="0" fontId="11" fillId="4" borderId="13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18" xfId="0" applyFont="1" applyFill="1" applyBorder="1" applyAlignment="1">
      <alignment vertical="center"/>
    </xf>
    <xf numFmtId="0" fontId="6" fillId="4" borderId="13" xfId="25" applyFont="1" applyFill="1" applyBorder="1" applyAlignment="1">
      <alignment horizontal="left" vertical="center"/>
    </xf>
    <xf numFmtId="3" fontId="11" fillId="9" borderId="1" xfId="25" applyNumberFormat="1" applyFont="1" applyFill="1" applyBorder="1" applyAlignment="1">
      <alignment horizontal="right" vertical="center"/>
    </xf>
    <xf numFmtId="3" fontId="11" fillId="9" borderId="1" xfId="0" applyNumberFormat="1" applyFont="1" applyFill="1" applyBorder="1" applyAlignment="1">
      <alignment horizontal="right" vertical="center"/>
    </xf>
    <xf numFmtId="3" fontId="11" fillId="2" borderId="1" xfId="25" applyNumberFormat="1" applyFont="1" applyFill="1" applyBorder="1" applyAlignment="1">
      <alignment horizontal="right" vertical="center"/>
    </xf>
    <xf numFmtId="3" fontId="11" fillId="2" borderId="1" xfId="0" applyNumberFormat="1" applyFont="1" applyFill="1" applyBorder="1" applyAlignment="1">
      <alignment horizontal="right" vertical="center"/>
    </xf>
    <xf numFmtId="3" fontId="11" fillId="2" borderId="1" xfId="5" applyNumberFormat="1" applyFont="1" applyFill="1" applyBorder="1" applyAlignment="1">
      <alignment horizontal="right" vertical="center"/>
    </xf>
    <xf numFmtId="3" fontId="11" fillId="2" borderId="1" xfId="24" applyNumberFormat="1" applyFont="1" applyFill="1" applyBorder="1" applyAlignment="1">
      <alignment horizontal="right" vertical="center"/>
    </xf>
    <xf numFmtId="3" fontId="11" fillId="0" borderId="0" xfId="5" applyNumberFormat="1" applyFont="1" applyBorder="1" applyAlignment="1">
      <alignment horizontal="right" vertical="center"/>
    </xf>
    <xf numFmtId="3" fontId="6" fillId="9" borderId="1" xfId="25" applyNumberFormat="1" applyFont="1" applyFill="1" applyBorder="1" applyAlignment="1">
      <alignment horizontal="right" vertical="center"/>
    </xf>
    <xf numFmtId="3" fontId="6" fillId="9" borderId="1" xfId="24" applyNumberFormat="1" applyFont="1" applyFill="1" applyBorder="1" applyAlignment="1">
      <alignment horizontal="right" vertical="center"/>
    </xf>
    <xf numFmtId="0" fontId="6" fillId="4" borderId="18" xfId="0" applyFont="1" applyFill="1" applyBorder="1" applyAlignment="1">
      <alignment vertical="center"/>
    </xf>
    <xf numFmtId="0" fontId="11" fillId="4" borderId="18" xfId="0" applyFont="1" applyFill="1" applyBorder="1" applyAlignment="1">
      <alignment vertical="center"/>
    </xf>
    <xf numFmtId="41" fontId="6" fillId="0" borderId="7" xfId="25" applyNumberFormat="1" applyFont="1" applyBorder="1" applyAlignment="1">
      <alignment horizontal="left" vertical="center"/>
    </xf>
    <xf numFmtId="41" fontId="6" fillId="0" borderId="7" xfId="25" applyNumberFormat="1" applyFont="1" applyBorder="1" applyAlignment="1">
      <alignment horizontal="right" vertical="center"/>
    </xf>
    <xf numFmtId="41" fontId="6" fillId="0" borderId="2" xfId="25" applyNumberFormat="1" applyFont="1" applyBorder="1" applyAlignment="1">
      <alignment horizontal="left" vertical="center"/>
    </xf>
    <xf numFmtId="41" fontId="6" fillId="7" borderId="0" xfId="25" applyNumberFormat="1" applyFont="1" applyFill="1" applyBorder="1" applyAlignment="1">
      <alignment horizontal="left" vertical="center"/>
    </xf>
    <xf numFmtId="41" fontId="6" fillId="7" borderId="0" xfId="25" applyNumberFormat="1" applyFont="1" applyFill="1" applyBorder="1" applyAlignment="1">
      <alignment horizontal="right" vertical="center"/>
    </xf>
    <xf numFmtId="41" fontId="11" fillId="7" borderId="0" xfId="25" applyNumberFormat="1" applyFont="1" applyFill="1" applyBorder="1" applyAlignment="1">
      <alignment horizontal="right" vertical="center"/>
    </xf>
    <xf numFmtId="41" fontId="6" fillId="0" borderId="0" xfId="25" applyNumberFormat="1" applyFont="1" applyFill="1" applyBorder="1" applyAlignment="1">
      <alignment vertical="center"/>
    </xf>
    <xf numFmtId="41" fontId="11" fillId="0" borderId="0" xfId="25" applyNumberFormat="1" applyFont="1" applyBorder="1" applyAlignment="1">
      <alignment vertical="center"/>
    </xf>
    <xf numFmtId="0" fontId="6" fillId="9" borderId="0" xfId="0" applyFont="1" applyFill="1" applyAlignment="1">
      <alignment vertical="center"/>
    </xf>
    <xf numFmtId="41" fontId="11" fillId="0" borderId="0" xfId="0" applyNumberFormat="1" applyFont="1" applyAlignment="1">
      <alignment vertical="center"/>
    </xf>
    <xf numFmtId="41" fontId="11" fillId="0" borderId="0" xfId="0" applyNumberFormat="1" applyFont="1" applyFill="1" applyAlignment="1">
      <alignment vertical="center"/>
    </xf>
    <xf numFmtId="0" fontId="6" fillId="9" borderId="1" xfId="25" applyFont="1" applyFill="1" applyBorder="1" applyAlignment="1">
      <alignment horizontal="left" vertical="center"/>
    </xf>
    <xf numFmtId="0" fontId="6" fillId="9" borderId="1" xfId="0" applyFont="1" applyFill="1" applyBorder="1" applyAlignment="1">
      <alignment vertical="center"/>
    </xf>
    <xf numFmtId="0" fontId="19" fillId="9" borderId="1" xfId="25" applyFont="1" applyFill="1" applyBorder="1" applyAlignment="1">
      <alignment horizontal="left" vertical="center"/>
    </xf>
    <xf numFmtId="178" fontId="19" fillId="9" borderId="1" xfId="25" applyNumberFormat="1" applyFont="1" applyFill="1" applyBorder="1" applyAlignment="1">
      <alignment vertical="center"/>
    </xf>
    <xf numFmtId="0" fontId="11" fillId="9" borderId="1" xfId="0" applyFont="1" applyFill="1" applyBorder="1" applyAlignment="1">
      <alignment vertical="center"/>
    </xf>
    <xf numFmtId="0" fontId="11" fillId="9" borderId="16" xfId="0" applyFont="1" applyFill="1" applyBorder="1" applyAlignment="1">
      <alignment vertical="center"/>
    </xf>
    <xf numFmtId="0" fontId="6" fillId="9" borderId="13" xfId="0" applyFont="1" applyFill="1" applyBorder="1" applyAlignment="1">
      <alignment vertical="center"/>
    </xf>
    <xf numFmtId="0" fontId="11" fillId="9" borderId="17" xfId="0" applyFont="1" applyFill="1" applyBorder="1" applyAlignment="1">
      <alignment vertical="center"/>
    </xf>
    <xf numFmtId="0" fontId="4" fillId="7" borderId="0" xfId="0" applyFont="1" applyFill="1"/>
    <xf numFmtId="0" fontId="42" fillId="7" borderId="1" xfId="0" applyFont="1" applyFill="1" applyBorder="1" applyAlignment="1">
      <alignment horizontal="center" vertical="center" wrapText="1"/>
    </xf>
    <xf numFmtId="0" fontId="43" fillId="7" borderId="1" xfId="0" applyFont="1" applyFill="1" applyBorder="1" applyAlignment="1">
      <alignment horizontal="center" vertical="center" wrapText="1"/>
    </xf>
    <xf numFmtId="0" fontId="44" fillId="7" borderId="1" xfId="0" applyFont="1" applyFill="1" applyBorder="1" applyAlignment="1">
      <alignment horizontal="center" vertical="center" wrapText="1"/>
    </xf>
    <xf numFmtId="0" fontId="4" fillId="9" borderId="1" xfId="0" applyFont="1" applyFill="1" applyBorder="1"/>
    <xf numFmtId="0" fontId="3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 wrapText="1"/>
    </xf>
    <xf numFmtId="0" fontId="4" fillId="9" borderId="13" xfId="0" applyFont="1" applyFill="1" applyBorder="1"/>
    <xf numFmtId="0" fontId="3" fillId="9" borderId="1" xfId="0" applyFont="1" applyFill="1" applyBorder="1"/>
    <xf numFmtId="0" fontId="8" fillId="9" borderId="1" xfId="0" applyFont="1" applyFill="1" applyBorder="1" applyAlignment="1">
      <alignment vertical="center" wrapText="1"/>
    </xf>
    <xf numFmtId="0" fontId="9" fillId="9" borderId="13" xfId="0" applyFont="1" applyFill="1" applyBorder="1"/>
    <xf numFmtId="0" fontId="3" fillId="9" borderId="1" xfId="0" applyFont="1" applyFill="1" applyBorder="1" applyAlignment="1">
      <alignment vertical="center"/>
    </xf>
    <xf numFmtId="0" fontId="3" fillId="9" borderId="13" xfId="0" applyFont="1" applyFill="1" applyBorder="1"/>
    <xf numFmtId="0" fontId="2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3" fillId="9" borderId="17" xfId="0" applyFont="1" applyFill="1" applyBorder="1" applyAlignment="1">
      <alignment vertical="center"/>
    </xf>
    <xf numFmtId="0" fontId="4" fillId="9" borderId="22" xfId="0" applyFont="1" applyFill="1" applyBorder="1"/>
    <xf numFmtId="0" fontId="4" fillId="9" borderId="17" xfId="0" applyFont="1" applyFill="1" applyBorder="1"/>
    <xf numFmtId="0" fontId="2" fillId="9" borderId="17" xfId="0" applyFont="1" applyFill="1" applyBorder="1" applyAlignment="1">
      <alignment vertical="center" wrapText="1"/>
    </xf>
    <xf numFmtId="0" fontId="2" fillId="9" borderId="17" xfId="0" applyFont="1" applyFill="1" applyBorder="1"/>
    <xf numFmtId="0" fontId="3" fillId="9" borderId="17" xfId="0" applyFont="1" applyFill="1" applyBorder="1" applyAlignment="1">
      <alignment horizontal="center"/>
    </xf>
    <xf numFmtId="0" fontId="46" fillId="7" borderId="1" xfId="0" applyFont="1" applyFill="1" applyBorder="1"/>
    <xf numFmtId="0" fontId="43" fillId="7" borderId="13" xfId="0" applyFont="1" applyFill="1" applyBorder="1" applyAlignment="1">
      <alignment vertical="center"/>
    </xf>
    <xf numFmtId="0" fontId="43" fillId="7" borderId="1" xfId="0" applyFont="1" applyFill="1" applyBorder="1" applyAlignment="1">
      <alignment vertical="center" wrapText="1"/>
    </xf>
    <xf numFmtId="0" fontId="4" fillId="7" borderId="1" xfId="0" applyFont="1" applyFill="1" applyBorder="1"/>
    <xf numFmtId="0" fontId="9" fillId="7" borderId="1" xfId="0" applyFont="1" applyFill="1" applyBorder="1"/>
    <xf numFmtId="0" fontId="2" fillId="7" borderId="0" xfId="0" applyFont="1" applyFill="1"/>
    <xf numFmtId="0" fontId="43" fillId="7" borderId="0" xfId="0" applyFont="1" applyFill="1" applyProtection="1"/>
    <xf numFmtId="0" fontId="2" fillId="7" borderId="0" xfId="0" applyFont="1" applyFill="1" applyProtection="1"/>
    <xf numFmtId="0" fontId="43" fillId="7" borderId="1" xfId="0" applyFont="1" applyFill="1" applyBorder="1" applyAlignment="1" applyProtection="1">
      <alignment horizontal="center" vertical="center" wrapText="1"/>
    </xf>
    <xf numFmtId="0" fontId="2" fillId="7" borderId="1" xfId="0" applyFont="1" applyFill="1" applyBorder="1"/>
    <xf numFmtId="0" fontId="3" fillId="7" borderId="1" xfId="0" applyFont="1" applyFill="1" applyBorder="1"/>
    <xf numFmtId="0" fontId="44" fillId="7" borderId="1" xfId="0" applyFont="1" applyFill="1" applyBorder="1"/>
    <xf numFmtId="0" fontId="43" fillId="7" borderId="13" xfId="0" applyFont="1" applyFill="1" applyBorder="1" applyAlignment="1" applyProtection="1">
      <alignment vertical="center"/>
    </xf>
    <xf numFmtId="0" fontId="44" fillId="7" borderId="1" xfId="0" applyFont="1" applyFill="1" applyBorder="1" applyProtection="1"/>
    <xf numFmtId="0" fontId="43" fillId="7" borderId="1" xfId="0" applyFont="1" applyFill="1" applyBorder="1" applyAlignment="1" applyProtection="1">
      <alignment vertical="center" wrapText="1"/>
    </xf>
    <xf numFmtId="3" fontId="43" fillId="7" borderId="1" xfId="0" applyNumberFormat="1" applyFont="1" applyFill="1" applyBorder="1" applyAlignment="1" applyProtection="1">
      <alignment horizontal="center" vertical="center" wrapText="1"/>
    </xf>
    <xf numFmtId="3" fontId="43" fillId="7" borderId="1" xfId="0" applyNumberFormat="1" applyFont="1" applyFill="1" applyBorder="1" applyAlignment="1">
      <alignment horizontal="right" vertical="center" wrapText="1"/>
    </xf>
    <xf numFmtId="0" fontId="2" fillId="9" borderId="22" xfId="0" applyFont="1" applyFill="1" applyBorder="1" applyProtection="1"/>
    <xf numFmtId="0" fontId="3" fillId="9" borderId="17" xfId="0" applyFont="1" applyFill="1" applyBorder="1" applyAlignment="1" applyProtection="1">
      <alignment vertical="center"/>
    </xf>
    <xf numFmtId="0" fontId="2" fillId="9" borderId="17" xfId="0" applyFont="1" applyFill="1" applyBorder="1" applyProtection="1"/>
    <xf numFmtId="0" fontId="2" fillId="9" borderId="17" xfId="0" applyFont="1" applyFill="1" applyBorder="1" applyAlignment="1" applyProtection="1">
      <alignment vertical="center" wrapText="1"/>
    </xf>
    <xf numFmtId="0" fontId="3" fillId="9" borderId="17" xfId="0" applyFont="1" applyFill="1" applyBorder="1" applyAlignment="1" applyProtection="1">
      <alignment horizontal="center" vertical="center" wrapText="1"/>
    </xf>
    <xf numFmtId="0" fontId="3" fillId="9" borderId="17" xfId="0" applyFont="1" applyFill="1" applyBorder="1" applyAlignment="1" applyProtection="1">
      <alignment vertical="center" wrapText="1"/>
    </xf>
    <xf numFmtId="0" fontId="3" fillId="9" borderId="17" xfId="0" applyFont="1" applyFill="1" applyBorder="1" applyAlignment="1">
      <alignment vertical="center" wrapText="1"/>
    </xf>
    <xf numFmtId="0" fontId="2" fillId="9" borderId="13" xfId="0" applyFont="1" applyFill="1" applyBorder="1" applyProtection="1"/>
    <xf numFmtId="0" fontId="3" fillId="9" borderId="1" xfId="0" applyFont="1" applyFill="1" applyBorder="1" applyProtection="1"/>
    <xf numFmtId="0" fontId="2" fillId="9" borderId="1" xfId="0" applyFont="1" applyFill="1" applyBorder="1" applyProtection="1"/>
    <xf numFmtId="0" fontId="2" fillId="9" borderId="1" xfId="0" applyFont="1" applyFill="1" applyBorder="1" applyAlignment="1" applyProtection="1">
      <alignment vertical="center" wrapText="1"/>
    </xf>
    <xf numFmtId="0" fontId="3" fillId="9" borderId="1" xfId="0" applyFont="1" applyFill="1" applyBorder="1" applyAlignment="1" applyProtection="1">
      <alignment vertical="center"/>
    </xf>
    <xf numFmtId="0" fontId="3" fillId="9" borderId="13" xfId="0" applyFont="1" applyFill="1" applyBorder="1" applyProtection="1"/>
    <xf numFmtId="0" fontId="2" fillId="9" borderId="1" xfId="0" applyFont="1" applyFill="1" applyBorder="1" applyAlignment="1" applyProtection="1">
      <alignment vertical="center"/>
    </xf>
    <xf numFmtId="0" fontId="3" fillId="9" borderId="1" xfId="0" applyFont="1" applyFill="1" applyBorder="1" applyAlignment="1" applyProtection="1">
      <alignment horizontal="center" vertical="center"/>
    </xf>
    <xf numFmtId="3" fontId="3" fillId="9" borderId="1" xfId="0" applyNumberFormat="1" applyFont="1" applyFill="1" applyBorder="1" applyAlignment="1" applyProtection="1">
      <alignment horizontal="center"/>
    </xf>
    <xf numFmtId="3" fontId="3" fillId="9" borderId="1" xfId="0" applyNumberFormat="1" applyFont="1" applyFill="1" applyBorder="1"/>
    <xf numFmtId="0" fontId="3" fillId="9" borderId="1" xfId="0" applyFont="1" applyFill="1" applyBorder="1" applyAlignment="1" applyProtection="1">
      <alignment horizontal="left" vertical="center"/>
    </xf>
    <xf numFmtId="0" fontId="43" fillId="7" borderId="17" xfId="0" applyFont="1" applyFill="1" applyBorder="1" applyAlignment="1" applyProtection="1">
      <alignment horizontal="center" vertical="center" wrapText="1"/>
    </xf>
    <xf numFmtId="0" fontId="43" fillId="7" borderId="17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 applyProtection="1">
      <alignment horizontal="center" vertical="center" wrapText="1"/>
    </xf>
    <xf numFmtId="0" fontId="3" fillId="9" borderId="1" xfId="0" applyFont="1" applyFill="1" applyBorder="1" applyAlignment="1" applyProtection="1">
      <alignment horizontal="center"/>
    </xf>
    <xf numFmtId="0" fontId="40" fillId="0" borderId="0" xfId="0" applyFont="1" applyAlignment="1">
      <alignment horizontal="center"/>
    </xf>
    <xf numFmtId="0" fontId="0" fillId="0" borderId="19" xfId="0" applyBorder="1"/>
    <xf numFmtId="41" fontId="0" fillId="0" borderId="19" xfId="0" applyNumberFormat="1" applyBorder="1"/>
    <xf numFmtId="0" fontId="0" fillId="0" borderId="16" xfId="0" applyBorder="1"/>
    <xf numFmtId="41" fontId="0" fillId="0" borderId="16" xfId="0" applyNumberFormat="1" applyBorder="1"/>
    <xf numFmtId="0" fontId="47" fillId="8" borderId="0" xfId="0" applyFont="1" applyFill="1"/>
    <xf numFmtId="0" fontId="0" fillId="0" borderId="6" xfId="0" applyBorder="1"/>
    <xf numFmtId="0" fontId="0" fillId="0" borderId="0" xfId="0" applyBorder="1"/>
    <xf numFmtId="0" fontId="0" fillId="0" borderId="14" xfId="0" applyBorder="1"/>
    <xf numFmtId="0" fontId="0" fillId="0" borderId="20" xfId="0" applyBorder="1"/>
    <xf numFmtId="0" fontId="0" fillId="0" borderId="7" xfId="0" applyBorder="1"/>
    <xf numFmtId="0" fontId="0" fillId="0" borderId="15" xfId="0" applyBorder="1"/>
    <xf numFmtId="0" fontId="0" fillId="2" borderId="6" xfId="0" applyFill="1" applyBorder="1"/>
    <xf numFmtId="0" fontId="0" fillId="2" borderId="0" xfId="0" applyFill="1" applyBorder="1"/>
    <xf numFmtId="0" fontId="0" fillId="2" borderId="14" xfId="0" applyFill="1" applyBorder="1"/>
    <xf numFmtId="0" fontId="0" fillId="2" borderId="19" xfId="0" applyFill="1" applyBorder="1"/>
    <xf numFmtId="41" fontId="0" fillId="2" borderId="19" xfId="0" applyNumberFormat="1" applyFill="1" applyBorder="1"/>
    <xf numFmtId="0" fontId="41" fillId="0" borderId="0" xfId="0" applyFont="1" applyAlignment="1">
      <alignment horizontal="left"/>
    </xf>
    <xf numFmtId="0" fontId="0" fillId="2" borderId="18" xfId="0" applyFill="1" applyBorder="1"/>
    <xf numFmtId="0" fontId="0" fillId="2" borderId="4" xfId="0" applyFill="1" applyBorder="1"/>
    <xf numFmtId="0" fontId="0" fillId="2" borderId="13" xfId="0" applyFill="1" applyBorder="1"/>
    <xf numFmtId="0" fontId="0" fillId="2" borderId="1" xfId="0" applyFill="1" applyBorder="1"/>
    <xf numFmtId="41" fontId="0" fillId="2" borderId="1" xfId="0" applyNumberFormat="1" applyFill="1" applyBorder="1"/>
    <xf numFmtId="3" fontId="43" fillId="7" borderId="17" xfId="0" applyNumberFormat="1" applyFont="1" applyFill="1" applyBorder="1" applyAlignment="1">
      <alignment horizontal="right" vertical="center" wrapText="1"/>
    </xf>
    <xf numFmtId="3" fontId="3" fillId="9" borderId="1" xfId="0" applyNumberFormat="1" applyFont="1" applyFill="1" applyBorder="1" applyAlignment="1">
      <alignment horizontal="right" vertical="center" wrapText="1"/>
    </xf>
    <xf numFmtId="3" fontId="3" fillId="2" borderId="1" xfId="0" applyNumberFormat="1" applyFont="1" applyFill="1" applyBorder="1" applyAlignment="1">
      <alignment horizontal="right" vertical="center" wrapText="1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2" fillId="2" borderId="1" xfId="0" applyNumberFormat="1" applyFont="1" applyFill="1" applyBorder="1" applyAlignment="1">
      <alignment horizontal="right" vertical="center" wrapText="1"/>
    </xf>
    <xf numFmtId="3" fontId="3" fillId="4" borderId="17" xfId="0" applyNumberFormat="1" applyFont="1" applyFill="1" applyBorder="1" applyAlignment="1">
      <alignment horizontal="right" vertical="center" wrapText="1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15" xfId="0" applyNumberFormat="1" applyFon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right" vertical="center"/>
    </xf>
    <xf numFmtId="3" fontId="3" fillId="0" borderId="12" xfId="0" applyNumberFormat="1" applyFont="1" applyFill="1" applyBorder="1" applyAlignment="1">
      <alignment horizontal="right" vertical="center"/>
    </xf>
    <xf numFmtId="3" fontId="3" fillId="0" borderId="22" xfId="0" applyNumberFormat="1" applyFont="1" applyFill="1" applyBorder="1" applyAlignment="1">
      <alignment horizontal="right" vertical="center"/>
    </xf>
    <xf numFmtId="3" fontId="3" fillId="10" borderId="1" xfId="0" applyNumberFormat="1" applyFon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right" vertical="center" wrapText="1"/>
    </xf>
    <xf numFmtId="3" fontId="3" fillId="0" borderId="7" xfId="0" applyNumberFormat="1" applyFont="1" applyFill="1" applyBorder="1" applyAlignment="1">
      <alignment horizontal="right" vertical="center" wrapText="1"/>
    </xf>
    <xf numFmtId="3" fontId="3" fillId="0" borderId="15" xfId="0" applyNumberFormat="1" applyFont="1" applyFill="1" applyBorder="1" applyAlignment="1">
      <alignment horizontal="right" vertical="center" wrapText="1"/>
    </xf>
    <xf numFmtId="3" fontId="2" fillId="9" borderId="1" xfId="0" applyNumberFormat="1" applyFont="1" applyFill="1" applyBorder="1" applyAlignment="1">
      <alignment horizontal="right" vertical="center" wrapText="1"/>
    </xf>
    <xf numFmtId="3" fontId="3" fillId="0" borderId="4" xfId="0" applyNumberFormat="1" applyFont="1" applyFill="1" applyBorder="1" applyAlignment="1">
      <alignment horizontal="right" vertical="center" wrapText="1"/>
    </xf>
    <xf numFmtId="3" fontId="3" fillId="0" borderId="13" xfId="0" applyNumberFormat="1" applyFont="1" applyFill="1" applyBorder="1" applyAlignment="1">
      <alignment horizontal="right" vertical="center" wrapText="1"/>
    </xf>
    <xf numFmtId="3" fontId="3" fillId="10" borderId="1" xfId="0" applyNumberFormat="1" applyFont="1" applyFill="1" applyBorder="1" applyAlignment="1">
      <alignment horizontal="right"/>
    </xf>
    <xf numFmtId="3" fontId="3" fillId="0" borderId="12" xfId="0" applyNumberFormat="1" applyFont="1" applyFill="1" applyBorder="1" applyAlignment="1">
      <alignment horizontal="right"/>
    </xf>
    <xf numFmtId="3" fontId="3" fillId="0" borderId="22" xfId="0" applyNumberFormat="1" applyFont="1" applyFill="1" applyBorder="1" applyAlignment="1">
      <alignment horizontal="right"/>
    </xf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7" xfId="0" applyNumberFormat="1" applyFont="1" applyFill="1" applyBorder="1" applyAlignment="1">
      <alignment horizontal="right" vertical="center" wrapText="1"/>
    </xf>
    <xf numFmtId="3" fontId="2" fillId="0" borderId="15" xfId="0" applyNumberFormat="1" applyFont="1" applyFill="1" applyBorder="1" applyAlignment="1">
      <alignment horizontal="right" vertical="center" wrapText="1"/>
    </xf>
    <xf numFmtId="3" fontId="3" fillId="10" borderId="1" xfId="0" applyNumberFormat="1" applyFont="1" applyFill="1" applyBorder="1" applyAlignment="1">
      <alignment horizontal="right" vertical="center" wrapText="1"/>
    </xf>
    <xf numFmtId="3" fontId="2" fillId="0" borderId="4" xfId="0" applyNumberFormat="1" applyFont="1" applyFill="1" applyBorder="1" applyAlignment="1">
      <alignment horizontal="right" vertical="center" wrapText="1"/>
    </xf>
    <xf numFmtId="3" fontId="2" fillId="0" borderId="13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/>
    <xf numFmtId="3" fontId="2" fillId="0" borderId="14" xfId="0" applyNumberFormat="1" applyFont="1" applyFill="1" applyBorder="1"/>
    <xf numFmtId="3" fontId="2" fillId="9" borderId="1" xfId="0" applyNumberFormat="1" applyFont="1" applyFill="1" applyBorder="1"/>
    <xf numFmtId="3" fontId="3" fillId="9" borderId="16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3" fillId="0" borderId="13" xfId="0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13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 applyProtection="1">
      <alignment horizontal="right" wrapText="1"/>
      <protection locked="0"/>
    </xf>
    <xf numFmtId="3" fontId="2" fillId="2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 wrapText="1"/>
    </xf>
    <xf numFmtId="3" fontId="2" fillId="0" borderId="4" xfId="0" applyNumberFormat="1" applyFont="1" applyFill="1" applyBorder="1"/>
    <xf numFmtId="3" fontId="2" fillId="0" borderId="13" xfId="0" applyNumberFormat="1" applyFont="1" applyFill="1" applyBorder="1"/>
    <xf numFmtId="3" fontId="2" fillId="0" borderId="12" xfId="0" applyNumberFormat="1" applyFont="1" applyFill="1" applyBorder="1"/>
    <xf numFmtId="3" fontId="2" fillId="0" borderId="22" xfId="0" applyNumberFormat="1" applyFont="1" applyFill="1" applyBorder="1"/>
    <xf numFmtId="3" fontId="3" fillId="4" borderId="1" xfId="0" applyNumberFormat="1" applyFont="1" applyFill="1" applyBorder="1" applyAlignment="1">
      <alignment horizontal="right"/>
    </xf>
    <xf numFmtId="3" fontId="3" fillId="9" borderId="1" xfId="0" applyNumberFormat="1" applyFont="1" applyFill="1" applyBorder="1" applyAlignment="1">
      <alignment horizontal="right" vertical="center"/>
    </xf>
    <xf numFmtId="3" fontId="3" fillId="9" borderId="16" xfId="0" applyNumberFormat="1" applyFont="1" applyFill="1" applyBorder="1" applyAlignment="1">
      <alignment horizontal="right" vertical="center" wrapText="1"/>
    </xf>
    <xf numFmtId="3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3" fontId="3" fillId="9" borderId="17" xfId="0" applyNumberFormat="1" applyFont="1" applyFill="1" applyBorder="1" applyAlignment="1">
      <alignment horizontal="right"/>
    </xf>
    <xf numFmtId="0" fontId="6" fillId="9" borderId="1" xfId="25" applyFont="1" applyFill="1" applyBorder="1" applyAlignment="1" applyProtection="1">
      <alignment horizontal="left" vertical="center"/>
      <protection locked="0"/>
    </xf>
    <xf numFmtId="0" fontId="6" fillId="9" borderId="1" xfId="0" applyFont="1" applyFill="1" applyBorder="1" applyAlignment="1" applyProtection="1">
      <alignment vertical="center"/>
      <protection locked="0"/>
    </xf>
    <xf numFmtId="0" fontId="6" fillId="9" borderId="16" xfId="25" applyFont="1" applyFill="1" applyBorder="1" applyAlignment="1" applyProtection="1">
      <alignment horizontal="left" vertical="center"/>
      <protection locked="0"/>
    </xf>
    <xf numFmtId="0" fontId="11" fillId="0" borderId="0" xfId="25" applyFont="1" applyFill="1" applyBorder="1" applyAlignment="1" applyProtection="1">
      <alignment horizontal="left" vertical="center"/>
      <protection locked="0"/>
    </xf>
    <xf numFmtId="0" fontId="6" fillId="10" borderId="1" xfId="0" applyFont="1" applyFill="1" applyBorder="1" applyAlignment="1" applyProtection="1">
      <alignment vertical="center"/>
      <protection locked="0"/>
    </xf>
    <xf numFmtId="0" fontId="11" fillId="0" borderId="1" xfId="25" applyFont="1" applyFill="1" applyBorder="1" applyAlignment="1" applyProtection="1">
      <alignment horizontal="left" vertical="center"/>
      <protection locked="0"/>
    </xf>
    <xf numFmtId="41" fontId="11" fillId="0" borderId="1" xfId="25" applyNumberFormat="1" applyFont="1" applyFill="1" applyBorder="1" applyAlignment="1" applyProtection="1">
      <alignment horizontal="right" vertical="center"/>
      <protection locked="0"/>
    </xf>
    <xf numFmtId="0" fontId="11" fillId="0" borderId="1" xfId="0" applyFont="1" applyFill="1" applyBorder="1" applyAlignment="1" applyProtection="1">
      <alignment vertical="center"/>
      <protection locked="0"/>
    </xf>
    <xf numFmtId="41" fontId="6" fillId="0" borderId="1" xfId="25" applyNumberFormat="1" applyFont="1" applyFill="1" applyBorder="1" applyAlignment="1" applyProtection="1">
      <alignment horizontal="right" vertical="center"/>
      <protection locked="0"/>
    </xf>
    <xf numFmtId="41" fontId="11" fillId="0" borderId="1" xfId="25" applyNumberFormat="1" applyFont="1" applyFill="1" applyBorder="1" applyAlignment="1" applyProtection="1">
      <alignment horizontal="left" vertical="center"/>
      <protection locked="0"/>
    </xf>
    <xf numFmtId="41" fontId="11" fillId="0" borderId="1" xfId="25" applyNumberFormat="1" applyFont="1" applyBorder="1" applyAlignment="1" applyProtection="1">
      <alignment horizontal="right" vertical="center"/>
      <protection locked="0"/>
    </xf>
    <xf numFmtId="0" fontId="11" fillId="0" borderId="1" xfId="25" applyFont="1" applyBorder="1" applyAlignment="1" applyProtection="1">
      <alignment horizontal="left" vertical="center"/>
      <protection locked="0"/>
    </xf>
    <xf numFmtId="0" fontId="11" fillId="0" borderId="1" xfId="24" applyFont="1" applyBorder="1" applyAlignment="1" applyProtection="1">
      <alignment vertical="center"/>
      <protection locked="0"/>
    </xf>
    <xf numFmtId="41" fontId="11" fillId="0" borderId="1" xfId="25" applyNumberFormat="1" applyFont="1" applyBorder="1" applyAlignment="1" applyProtection="1">
      <alignment horizontal="left" vertical="center"/>
      <protection locked="0"/>
    </xf>
    <xf numFmtId="41" fontId="11" fillId="0" borderId="13" xfId="25" applyNumberFormat="1" applyFont="1" applyFill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vertical="center"/>
      <protection locked="0"/>
    </xf>
    <xf numFmtId="3" fontId="11" fillId="0" borderId="1" xfId="25" applyNumberFormat="1" applyFont="1" applyFill="1" applyBorder="1" applyAlignment="1" applyProtection="1">
      <alignment horizontal="right" vertical="center"/>
      <protection locked="0"/>
    </xf>
    <xf numFmtId="3" fontId="11" fillId="0" borderId="1" xfId="0" applyNumberFormat="1" applyFont="1" applyBorder="1" applyAlignment="1" applyProtection="1">
      <alignment horizontal="right" vertical="center"/>
      <protection locked="0"/>
    </xf>
    <xf numFmtId="3" fontId="11" fillId="0" borderId="1" xfId="5" applyNumberFormat="1" applyFont="1" applyBorder="1" applyAlignment="1" applyProtection="1">
      <alignment horizontal="right" vertical="center"/>
      <protection locked="0"/>
    </xf>
    <xf numFmtId="3" fontId="11" fillId="0" borderId="1" xfId="24" applyNumberFormat="1" applyFont="1" applyBorder="1" applyAlignment="1" applyProtection="1">
      <alignment horizontal="right" vertical="center"/>
      <protection locked="0"/>
    </xf>
    <xf numFmtId="3" fontId="11" fillId="0" borderId="1" xfId="25" applyNumberFormat="1" applyFont="1" applyBorder="1" applyAlignment="1" applyProtection="1">
      <alignment horizontal="right" vertical="center"/>
      <protection locked="0"/>
    </xf>
    <xf numFmtId="0" fontId="11" fillId="0" borderId="1" xfId="25" applyFont="1" applyFill="1" applyBorder="1" applyAlignment="1" applyProtection="1">
      <alignment horizontal="left" vertical="center"/>
    </xf>
    <xf numFmtId="41" fontId="11" fillId="0" borderId="1" xfId="25" applyNumberFormat="1" applyFont="1" applyFill="1" applyBorder="1" applyAlignment="1" applyProtection="1">
      <alignment horizontal="right" vertical="center"/>
    </xf>
    <xf numFmtId="0" fontId="6" fillId="9" borderId="16" xfId="25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3" fontId="18" fillId="11" borderId="1" xfId="22" applyNumberFormat="1" applyFont="1" applyFill="1" applyBorder="1" applyAlignment="1" applyProtection="1">
      <alignment horizontal="right" vertical="center" wrapText="1"/>
      <protection locked="0"/>
    </xf>
    <xf numFmtId="3" fontId="16" fillId="11" borderId="1" xfId="22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center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>
      <alignment horizontal="center"/>
    </xf>
    <xf numFmtId="17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51" fillId="0" borderId="1" xfId="22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22" applyNumberFormat="1" applyFont="1" applyFill="1" applyBorder="1" applyAlignment="1" applyProtection="1">
      <alignment horizontal="right" vertical="center" wrapText="1"/>
      <protection locked="0"/>
    </xf>
    <xf numFmtId="165" fontId="50" fillId="0" borderId="6" xfId="0" applyNumberFormat="1" applyFont="1" applyFill="1" applyBorder="1" applyAlignment="1" applyProtection="1">
      <alignment horizontal="left" vertical="center"/>
    </xf>
    <xf numFmtId="165" fontId="48" fillId="0" borderId="0" xfId="0" applyNumberFormat="1" applyFont="1" applyFill="1" applyBorder="1" applyAlignment="1" applyProtection="1">
      <alignment horizontal="left" vertical="center"/>
    </xf>
    <xf numFmtId="165" fontId="48" fillId="0" borderId="0" xfId="0" applyNumberFormat="1" applyFont="1" applyFill="1" applyBorder="1" applyAlignment="1" applyProtection="1">
      <alignment vertical="center"/>
    </xf>
    <xf numFmtId="0" fontId="23" fillId="0" borderId="1" xfId="0" applyFont="1" applyFill="1" applyBorder="1" applyAlignment="1" applyProtection="1">
      <alignment vertical="center" wrapText="1"/>
      <protection locked="0"/>
    </xf>
    <xf numFmtId="3" fontId="23" fillId="0" borderId="1" xfId="0" applyNumberFormat="1" applyFont="1" applyFill="1" applyBorder="1" applyAlignment="1" applyProtection="1">
      <alignment vertical="center" wrapText="1"/>
      <protection locked="0"/>
    </xf>
    <xf numFmtId="0" fontId="3" fillId="7" borderId="17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 applyProtection="1">
      <alignment horizontal="center" vertical="center" wrapText="1"/>
    </xf>
    <xf numFmtId="178" fontId="7" fillId="8" borderId="1" xfId="0" applyNumberFormat="1" applyFont="1" applyFill="1" applyBorder="1" applyAlignment="1">
      <alignment horizontal="center" vertical="center" wrapText="1"/>
    </xf>
    <xf numFmtId="41" fontId="6" fillId="0" borderId="0" xfId="0" applyNumberFormat="1" applyFont="1" applyFill="1" applyAlignment="1">
      <alignment vertical="center"/>
    </xf>
    <xf numFmtId="41" fontId="11" fillId="0" borderId="1" xfId="25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 applyAlignment="1" applyProtection="1"/>
    <xf numFmtId="165" fontId="38" fillId="0" borderId="0" xfId="0" applyNumberFormat="1" applyFont="1" applyFill="1" applyBorder="1" applyAlignment="1">
      <alignment horizontal="right"/>
    </xf>
    <xf numFmtId="0" fontId="42" fillId="7" borderId="17" xfId="0" applyFont="1" applyFill="1" applyBorder="1" applyAlignment="1">
      <alignment horizontal="center" vertical="center" wrapText="1"/>
    </xf>
    <xf numFmtId="0" fontId="4" fillId="9" borderId="4" xfId="0" applyFont="1" applyFill="1" applyBorder="1"/>
    <xf numFmtId="0" fontId="4" fillId="0" borderId="7" xfId="0" applyFont="1" applyFill="1" applyBorder="1"/>
    <xf numFmtId="0" fontId="4" fillId="10" borderId="4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4" fillId="7" borderId="16" xfId="0" applyFont="1" applyFill="1" applyBorder="1"/>
    <xf numFmtId="0" fontId="4" fillId="9" borderId="14" xfId="0" applyFont="1" applyFill="1" applyBorder="1"/>
    <xf numFmtId="0" fontId="4" fillId="7" borderId="17" xfId="0" applyFont="1" applyFill="1" applyBorder="1"/>
    <xf numFmtId="0" fontId="2" fillId="10" borderId="4" xfId="0" applyFont="1" applyFill="1" applyBorder="1" applyProtection="1"/>
    <xf numFmtId="3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178" fontId="43" fillId="0" borderId="0" xfId="0" applyNumberFormat="1" applyFont="1" applyFill="1" applyBorder="1" applyAlignment="1">
      <alignment horizontal="center" vertical="center" wrapText="1"/>
    </xf>
    <xf numFmtId="0" fontId="44" fillId="0" borderId="0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 wrapText="1"/>
    </xf>
    <xf numFmtId="164" fontId="2" fillId="0" borderId="0" xfId="22" applyFont="1" applyFill="1" applyBorder="1" applyAlignment="1" applyProtection="1">
      <alignment horizontal="center" vertical="center" wrapText="1"/>
      <protection locked="0"/>
    </xf>
    <xf numFmtId="0" fontId="2" fillId="7" borderId="6" xfId="0" applyFont="1" applyFill="1" applyBorder="1"/>
    <xf numFmtId="0" fontId="43" fillId="7" borderId="0" xfId="0" applyFont="1" applyFill="1" applyBorder="1" applyProtection="1"/>
    <xf numFmtId="0" fontId="2" fillId="7" borderId="0" xfId="0" applyFont="1" applyFill="1" applyBorder="1" applyProtection="1"/>
    <xf numFmtId="3" fontId="2" fillId="0" borderId="14" xfId="0" applyNumberFormat="1" applyFont="1" applyFill="1" applyBorder="1" applyAlignment="1">
      <alignment horizontal="right" vertical="center" wrapText="1"/>
    </xf>
    <xf numFmtId="0" fontId="2" fillId="10" borderId="0" xfId="0" applyFont="1" applyFill="1" applyBorder="1" applyProtection="1"/>
    <xf numFmtId="0" fontId="2" fillId="10" borderId="0" xfId="0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3" fontId="2" fillId="0" borderId="0" xfId="0" applyNumberFormat="1" applyFont="1" applyBorder="1" applyAlignment="1">
      <alignment horizontal="right"/>
    </xf>
    <xf numFmtId="3" fontId="38" fillId="0" borderId="0" xfId="0" applyNumberFormat="1" applyFont="1" applyBorder="1" applyAlignment="1">
      <alignment horizontal="right"/>
    </xf>
    <xf numFmtId="0" fontId="2" fillId="9" borderId="4" xfId="0" applyFont="1" applyFill="1" applyBorder="1" applyProtection="1"/>
    <xf numFmtId="0" fontId="2" fillId="9" borderId="4" xfId="0" applyFont="1" applyFill="1" applyBorder="1"/>
    <xf numFmtId="0" fontId="2" fillId="9" borderId="13" xfId="0" applyFont="1" applyFill="1" applyBorder="1"/>
    <xf numFmtId="0" fontId="2" fillId="10" borderId="4" xfId="0" applyFont="1" applyFill="1" applyBorder="1"/>
    <xf numFmtId="0" fontId="2" fillId="10" borderId="13" xfId="0" applyFont="1" applyFill="1" applyBorder="1"/>
    <xf numFmtId="165" fontId="53" fillId="0" borderId="0" xfId="0" applyNumberFormat="1" applyFont="1" applyFill="1" applyBorder="1" applyAlignment="1" applyProtection="1"/>
    <xf numFmtId="0" fontId="53" fillId="0" borderId="0" xfId="0" applyFont="1" applyBorder="1" applyAlignment="1">
      <alignment vertical="center"/>
    </xf>
    <xf numFmtId="3" fontId="53" fillId="0" borderId="0" xfId="0" applyNumberFormat="1" applyFont="1" applyBorder="1" applyAlignment="1">
      <alignment horizontal="right"/>
    </xf>
    <xf numFmtId="0" fontId="42" fillId="8" borderId="0" xfId="0" applyFont="1" applyFill="1" applyBorder="1" applyAlignment="1">
      <alignment vertical="center"/>
    </xf>
    <xf numFmtId="0" fontId="45" fillId="8" borderId="0" xfId="0" applyFont="1" applyFill="1" applyBorder="1" applyAlignment="1">
      <alignment vertical="center"/>
    </xf>
    <xf numFmtId="41" fontId="42" fillId="8" borderId="0" xfId="0" applyNumberFormat="1" applyFont="1" applyFill="1" applyBorder="1" applyAlignment="1">
      <alignment vertical="center"/>
    </xf>
    <xf numFmtId="165" fontId="52" fillId="0" borderId="0" xfId="0" applyNumberFormat="1" applyFont="1" applyFill="1" applyBorder="1" applyAlignment="1" applyProtection="1">
      <alignment vertical="center"/>
    </xf>
    <xf numFmtId="0" fontId="0" fillId="0" borderId="0" xfId="0" applyBorder="1" applyAlignment="1">
      <alignment vertical="center"/>
    </xf>
    <xf numFmtId="3" fontId="2" fillId="0" borderId="0" xfId="0" applyNumberFormat="1" applyFont="1" applyBorder="1" applyAlignment="1">
      <alignment horizontal="right" vertical="center"/>
    </xf>
    <xf numFmtId="3" fontId="38" fillId="0" borderId="0" xfId="0" applyNumberFormat="1" applyFont="1" applyBorder="1" applyAlignment="1">
      <alignment horizontal="right" vertical="center"/>
    </xf>
    <xf numFmtId="0" fontId="19" fillId="8" borderId="18" xfId="25" applyFont="1" applyFill="1" applyBorder="1" applyAlignment="1">
      <alignment horizontal="left" vertical="center"/>
    </xf>
    <xf numFmtId="178" fontId="19" fillId="8" borderId="18" xfId="25" applyNumberFormat="1" applyFont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178" fontId="54" fillId="9" borderId="1" xfId="25" applyNumberFormat="1" applyFont="1" applyFill="1" applyBorder="1" applyAlignment="1">
      <alignment vertical="center"/>
    </xf>
    <xf numFmtId="41" fontId="54" fillId="9" borderId="1" xfId="25" applyNumberFormat="1" applyFont="1" applyFill="1" applyBorder="1" applyAlignment="1">
      <alignment vertical="center"/>
    </xf>
    <xf numFmtId="41" fontId="54" fillId="9" borderId="16" xfId="25" applyNumberFormat="1" applyFont="1" applyFill="1" applyBorder="1" applyAlignment="1">
      <alignment horizontal="right" vertical="center"/>
    </xf>
    <xf numFmtId="41" fontId="55" fillId="9" borderId="16" xfId="25" applyNumberFormat="1" applyFont="1" applyFill="1" applyBorder="1" applyAlignment="1">
      <alignment horizontal="right" vertical="center"/>
    </xf>
    <xf numFmtId="41" fontId="54" fillId="2" borderId="1" xfId="25" applyNumberFormat="1" applyFont="1" applyFill="1" applyBorder="1" applyAlignment="1">
      <alignment horizontal="right" vertical="center"/>
    </xf>
    <xf numFmtId="41" fontId="55" fillId="2" borderId="1" xfId="25" applyNumberFormat="1" applyFont="1" applyFill="1" applyBorder="1" applyAlignment="1">
      <alignment horizontal="right" vertical="center"/>
    </xf>
    <xf numFmtId="41" fontId="54" fillId="0" borderId="0" xfId="25" applyNumberFormat="1" applyFont="1" applyFill="1" applyBorder="1" applyAlignment="1">
      <alignment horizontal="right" vertical="center"/>
    </xf>
    <xf numFmtId="41" fontId="54" fillId="9" borderId="1" xfId="25" applyNumberFormat="1" applyFont="1" applyFill="1" applyBorder="1" applyAlignment="1">
      <alignment horizontal="right" vertical="center"/>
    </xf>
    <xf numFmtId="41" fontId="55" fillId="2" borderId="1" xfId="25" applyNumberFormat="1" applyFont="1" applyFill="1" applyBorder="1" applyAlignment="1">
      <alignment horizontal="left" vertical="center"/>
    </xf>
    <xf numFmtId="41" fontId="54" fillId="0" borderId="0" xfId="25" applyNumberFormat="1" applyFont="1" applyBorder="1" applyAlignment="1">
      <alignment horizontal="left" vertical="center"/>
    </xf>
    <xf numFmtId="41" fontId="55" fillId="0" borderId="0" xfId="25" applyNumberFormat="1" applyFont="1" applyFill="1" applyBorder="1" applyAlignment="1">
      <alignment horizontal="right" vertical="center"/>
    </xf>
    <xf numFmtId="41" fontId="55" fillId="0" borderId="0" xfId="25" applyNumberFormat="1" applyFont="1" applyBorder="1" applyAlignment="1">
      <alignment horizontal="right" vertical="center"/>
    </xf>
    <xf numFmtId="41" fontId="55" fillId="9" borderId="1" xfId="25" applyNumberFormat="1" applyFont="1" applyFill="1" applyBorder="1" applyAlignment="1">
      <alignment horizontal="right" vertical="center"/>
    </xf>
    <xf numFmtId="41" fontId="55" fillId="0" borderId="1" xfId="25" applyNumberFormat="1" applyFont="1" applyBorder="1" applyAlignment="1">
      <alignment horizontal="left" vertical="center"/>
    </xf>
    <xf numFmtId="41" fontId="54" fillId="9" borderId="1" xfId="25" applyNumberFormat="1" applyFont="1" applyFill="1" applyBorder="1" applyAlignment="1">
      <alignment horizontal="left" vertical="center"/>
    </xf>
    <xf numFmtId="0" fontId="55" fillId="2" borderId="1" xfId="24" applyFont="1" applyFill="1" applyBorder="1" applyAlignment="1">
      <alignment vertical="center"/>
    </xf>
    <xf numFmtId="0" fontId="55" fillId="0" borderId="0" xfId="24" applyFont="1" applyAlignment="1">
      <alignment vertical="center"/>
    </xf>
    <xf numFmtId="41" fontId="54" fillId="0" borderId="0" xfId="25" applyNumberFormat="1" applyFont="1" applyBorder="1" applyAlignment="1">
      <alignment horizontal="right" vertical="center"/>
    </xf>
    <xf numFmtId="41" fontId="54" fillId="10" borderId="1" xfId="25" applyNumberFormat="1" applyFont="1" applyFill="1" applyBorder="1" applyAlignment="1">
      <alignment horizontal="right" vertical="center"/>
    </xf>
    <xf numFmtId="41" fontId="55" fillId="10" borderId="1" xfId="25" applyNumberFormat="1" applyFont="1" applyFill="1" applyBorder="1" applyAlignment="1">
      <alignment horizontal="right" vertical="center"/>
    </xf>
    <xf numFmtId="3" fontId="55" fillId="9" borderId="1" xfId="0" applyNumberFormat="1" applyFont="1" applyFill="1" applyBorder="1" applyAlignment="1">
      <alignment horizontal="right" vertical="center"/>
    </xf>
    <xf numFmtId="3" fontId="55" fillId="2" borderId="1" xfId="0" applyNumberFormat="1" applyFont="1" applyFill="1" applyBorder="1" applyAlignment="1">
      <alignment horizontal="right" vertical="center"/>
    </xf>
    <xf numFmtId="3" fontId="55" fillId="2" borderId="1" xfId="24" applyNumberFormat="1" applyFont="1" applyFill="1" applyBorder="1" applyAlignment="1">
      <alignment horizontal="right" vertical="center"/>
    </xf>
    <xf numFmtId="3" fontId="54" fillId="9" borderId="1" xfId="25" applyNumberFormat="1" applyFont="1" applyFill="1" applyBorder="1" applyAlignment="1">
      <alignment horizontal="right" vertical="center"/>
    </xf>
    <xf numFmtId="3" fontId="55" fillId="2" borderId="1" xfId="25" applyNumberFormat="1" applyFont="1" applyFill="1" applyBorder="1" applyAlignment="1">
      <alignment horizontal="right" vertical="center"/>
    </xf>
    <xf numFmtId="3" fontId="55" fillId="0" borderId="0" xfId="25" applyNumberFormat="1" applyFont="1" applyBorder="1" applyAlignment="1">
      <alignment horizontal="right" vertical="center"/>
    </xf>
    <xf numFmtId="3" fontId="54" fillId="9" borderId="1" xfId="24" applyNumberFormat="1" applyFont="1" applyFill="1" applyBorder="1" applyAlignment="1">
      <alignment horizontal="right" vertical="center"/>
    </xf>
    <xf numFmtId="41" fontId="54" fillId="0" borderId="7" xfId="25" applyNumberFormat="1" applyFont="1" applyBorder="1" applyAlignment="1">
      <alignment horizontal="right" vertical="center"/>
    </xf>
    <xf numFmtId="41" fontId="55" fillId="0" borderId="7" xfId="25" applyNumberFormat="1" applyFont="1" applyBorder="1" applyAlignment="1">
      <alignment horizontal="right" vertical="center"/>
    </xf>
    <xf numFmtId="41" fontId="54" fillId="7" borderId="0" xfId="25" applyNumberFormat="1" applyFont="1" applyFill="1" applyBorder="1" applyAlignment="1">
      <alignment horizontal="right" vertical="center"/>
    </xf>
    <xf numFmtId="41" fontId="55" fillId="7" borderId="0" xfId="25" applyNumberFormat="1" applyFont="1" applyFill="1" applyBorder="1" applyAlignment="1">
      <alignment horizontal="right" vertical="center"/>
    </xf>
    <xf numFmtId="0" fontId="55" fillId="0" borderId="0" xfId="0" applyFont="1" applyAlignment="1">
      <alignment vertical="center"/>
    </xf>
    <xf numFmtId="41" fontId="56" fillId="4" borderId="1" xfId="25" applyNumberFormat="1" applyFont="1" applyFill="1" applyBorder="1" applyAlignment="1">
      <alignment horizontal="right" vertical="center"/>
    </xf>
    <xf numFmtId="41" fontId="57" fillId="0" borderId="1" xfId="25" applyNumberFormat="1" applyFont="1" applyFill="1" applyBorder="1" applyAlignment="1" applyProtection="1">
      <alignment horizontal="right" vertical="center"/>
    </xf>
    <xf numFmtId="41" fontId="57" fillId="0" borderId="1" xfId="25" applyNumberFormat="1" applyFont="1" applyFill="1" applyBorder="1" applyAlignment="1">
      <alignment horizontal="right" vertical="center"/>
    </xf>
    <xf numFmtId="41" fontId="56" fillId="4" borderId="1" xfId="25" applyNumberFormat="1" applyFont="1" applyFill="1" applyBorder="1" applyAlignment="1">
      <alignment horizontal="left" vertical="center"/>
    </xf>
    <xf numFmtId="41" fontId="56" fillId="0" borderId="0" xfId="25" applyNumberFormat="1" applyFont="1" applyBorder="1" applyAlignment="1">
      <alignment horizontal="left" vertical="center"/>
    </xf>
    <xf numFmtId="41" fontId="56" fillId="9" borderId="1" xfId="25" applyNumberFormat="1" applyFont="1" applyFill="1" applyBorder="1" applyAlignment="1">
      <alignment horizontal="right" vertical="center"/>
    </xf>
    <xf numFmtId="41" fontId="56" fillId="0" borderId="2" xfId="25" applyNumberFormat="1" applyFont="1" applyBorder="1" applyAlignment="1">
      <alignment horizontal="left" vertical="center"/>
    </xf>
    <xf numFmtId="41" fontId="57" fillId="2" borderId="1" xfId="25" applyNumberFormat="1" applyFont="1" applyFill="1" applyBorder="1" applyAlignment="1">
      <alignment horizontal="right" vertical="center"/>
    </xf>
    <xf numFmtId="41" fontId="56" fillId="4" borderId="1" xfId="5" applyNumberFormat="1" applyFont="1" applyFill="1" applyBorder="1" applyAlignment="1">
      <alignment horizontal="left" vertical="center"/>
    </xf>
    <xf numFmtId="41" fontId="56" fillId="9" borderId="1" xfId="25" applyNumberFormat="1" applyFont="1" applyFill="1" applyBorder="1" applyAlignment="1">
      <alignment horizontal="left" vertical="center"/>
    </xf>
    <xf numFmtId="0" fontId="56" fillId="4" borderId="1" xfId="25" applyFont="1" applyFill="1" applyBorder="1" applyAlignment="1">
      <alignment horizontal="left" vertical="center"/>
    </xf>
    <xf numFmtId="0" fontId="56" fillId="10" borderId="1" xfId="25" applyFont="1" applyFill="1" applyBorder="1" applyAlignment="1">
      <alignment horizontal="left" vertical="center"/>
    </xf>
    <xf numFmtId="41" fontId="56" fillId="10" borderId="1" xfId="25" applyNumberFormat="1" applyFont="1" applyFill="1" applyBorder="1" applyAlignment="1">
      <alignment horizontal="right" vertical="center"/>
    </xf>
    <xf numFmtId="0" fontId="56" fillId="0" borderId="0" xfId="25" applyFont="1" applyBorder="1" applyAlignment="1">
      <alignment vertical="center"/>
    </xf>
    <xf numFmtId="0" fontId="56" fillId="9" borderId="1" xfId="25" applyFont="1" applyFill="1" applyBorder="1" applyAlignment="1">
      <alignment horizontal="left" vertical="center"/>
    </xf>
    <xf numFmtId="41" fontId="56" fillId="0" borderId="17" xfId="25" applyNumberFormat="1" applyFont="1" applyBorder="1" applyAlignment="1">
      <alignment horizontal="left" vertical="center"/>
    </xf>
    <xf numFmtId="41" fontId="56" fillId="2" borderId="1" xfId="25" applyNumberFormat="1" applyFont="1" applyFill="1" applyBorder="1" applyAlignment="1">
      <alignment horizontal="right" vertical="center"/>
    </xf>
    <xf numFmtId="41" fontId="58" fillId="0" borderId="1" xfId="25" applyNumberFormat="1" applyFont="1" applyFill="1" applyBorder="1" applyAlignment="1">
      <alignment horizontal="right" vertical="center"/>
    </xf>
    <xf numFmtId="41" fontId="59" fillId="2" borderId="1" xfId="25" applyNumberFormat="1" applyFont="1" applyFill="1" applyBorder="1" applyAlignment="1">
      <alignment horizontal="right" vertical="center"/>
    </xf>
    <xf numFmtId="41" fontId="60" fillId="4" borderId="1" xfId="0" applyNumberFormat="1" applyFont="1" applyFill="1" applyBorder="1" applyAlignment="1">
      <alignment vertical="center"/>
    </xf>
    <xf numFmtId="41" fontId="59" fillId="9" borderId="1" xfId="0" applyNumberFormat="1" applyFont="1" applyFill="1" applyBorder="1" applyAlignment="1">
      <alignment vertical="center"/>
    </xf>
    <xf numFmtId="41" fontId="61" fillId="2" borderId="1" xfId="0" applyNumberFormat="1" applyFont="1" applyFill="1" applyBorder="1" applyAlignment="1">
      <alignment vertical="center"/>
    </xf>
    <xf numFmtId="41" fontId="61" fillId="0" borderId="1" xfId="0" applyNumberFormat="1" applyFont="1" applyBorder="1" applyAlignment="1">
      <alignment vertical="center"/>
    </xf>
    <xf numFmtId="41" fontId="60" fillId="4" borderId="1" xfId="25" applyNumberFormat="1" applyFont="1" applyFill="1" applyBorder="1" applyAlignment="1">
      <alignment horizontal="left" vertical="center"/>
    </xf>
    <xf numFmtId="41" fontId="60" fillId="0" borderId="0" xfId="25" applyNumberFormat="1" applyFont="1" applyBorder="1" applyAlignment="1">
      <alignment horizontal="left" vertical="center"/>
    </xf>
    <xf numFmtId="41" fontId="60" fillId="9" borderId="1" xfId="25" applyNumberFormat="1" applyFont="1" applyFill="1" applyBorder="1" applyAlignment="1">
      <alignment horizontal="right" vertical="center"/>
    </xf>
    <xf numFmtId="41" fontId="61" fillId="9" borderId="1" xfId="0" applyNumberFormat="1" applyFont="1" applyFill="1" applyBorder="1" applyAlignment="1">
      <alignment vertical="center"/>
    </xf>
    <xf numFmtId="41" fontId="61" fillId="2" borderId="1" xfId="25" applyNumberFormat="1" applyFont="1" applyFill="1" applyBorder="1" applyAlignment="1">
      <alignment horizontal="right" vertical="center"/>
    </xf>
    <xf numFmtId="41" fontId="60" fillId="4" borderId="1" xfId="25" applyNumberFormat="1" applyFont="1" applyFill="1" applyBorder="1" applyAlignment="1">
      <alignment horizontal="right" vertical="center"/>
    </xf>
    <xf numFmtId="41" fontId="60" fillId="9" borderId="1" xfId="25" applyNumberFormat="1" applyFont="1" applyFill="1" applyBorder="1" applyAlignment="1">
      <alignment horizontal="left" vertical="center"/>
    </xf>
    <xf numFmtId="41" fontId="59" fillId="9" borderId="1" xfId="25" applyNumberFormat="1" applyFont="1" applyFill="1" applyBorder="1" applyAlignment="1">
      <alignment horizontal="right" vertical="center"/>
    </xf>
    <xf numFmtId="41" fontId="58" fillId="2" borderId="1" xfId="25" applyNumberFormat="1" applyFont="1" applyFill="1" applyBorder="1" applyAlignment="1">
      <alignment horizontal="right" vertical="center"/>
    </xf>
    <xf numFmtId="41" fontId="60" fillId="4" borderId="1" xfId="5" applyNumberFormat="1" applyFont="1" applyFill="1" applyBorder="1" applyAlignment="1">
      <alignment horizontal="left" vertical="center"/>
    </xf>
    <xf numFmtId="41" fontId="60" fillId="9" borderId="1" xfId="0" applyNumberFormat="1" applyFont="1" applyFill="1" applyBorder="1" applyAlignment="1">
      <alignment vertical="center"/>
    </xf>
    <xf numFmtId="41" fontId="60" fillId="2" borderId="1" xfId="25" applyNumberFormat="1" applyFont="1" applyFill="1" applyBorder="1" applyAlignment="1">
      <alignment horizontal="right" vertical="center"/>
    </xf>
    <xf numFmtId="41" fontId="59" fillId="10" borderId="1" xfId="0" applyNumberFormat="1" applyFont="1" applyFill="1" applyBorder="1" applyAlignment="1">
      <alignment vertical="center"/>
    </xf>
    <xf numFmtId="41" fontId="60" fillId="10" borderId="1" xfId="25" applyNumberFormat="1" applyFont="1" applyFill="1" applyBorder="1" applyAlignment="1">
      <alignment horizontal="right" vertical="center"/>
    </xf>
    <xf numFmtId="41" fontId="61" fillId="10" borderId="1" xfId="0" applyNumberFormat="1" applyFont="1" applyFill="1" applyBorder="1" applyAlignment="1">
      <alignment vertical="center"/>
    </xf>
    <xf numFmtId="41" fontId="59" fillId="2" borderId="1" xfId="0" applyNumberFormat="1" applyFont="1" applyFill="1" applyBorder="1" applyAlignment="1">
      <alignment vertical="center"/>
    </xf>
    <xf numFmtId="0" fontId="61" fillId="2" borderId="1" xfId="24" applyFont="1" applyFill="1" applyBorder="1" applyAlignment="1">
      <alignment vertical="center"/>
    </xf>
    <xf numFmtId="0" fontId="61" fillId="0" borderId="7" xfId="0" applyFont="1" applyBorder="1" applyAlignment="1">
      <alignment vertical="center"/>
    </xf>
    <xf numFmtId="41" fontId="60" fillId="0" borderId="2" xfId="25" applyNumberFormat="1" applyFont="1" applyBorder="1" applyAlignment="1">
      <alignment horizontal="left" vertical="center"/>
    </xf>
    <xf numFmtId="41" fontId="61" fillId="0" borderId="0" xfId="25" applyNumberFormat="1" applyFont="1" applyBorder="1" applyAlignment="1">
      <alignment horizontal="right" vertical="center"/>
    </xf>
    <xf numFmtId="41" fontId="57" fillId="0" borderId="1" xfId="25" applyNumberFormat="1" applyFont="1" applyFill="1" applyBorder="1" applyAlignment="1" applyProtection="1">
      <alignment horizontal="left" vertical="center"/>
      <protection locked="0"/>
    </xf>
    <xf numFmtId="41" fontId="58" fillId="0" borderId="1" xfId="0" applyNumberFormat="1" applyFont="1" applyBorder="1" applyAlignment="1">
      <alignment vertical="center"/>
    </xf>
    <xf numFmtId="0" fontId="57" fillId="0" borderId="1" xfId="25" applyFont="1" applyBorder="1" applyAlignment="1" applyProtection="1">
      <alignment horizontal="left" vertical="center"/>
      <protection locked="0"/>
    </xf>
    <xf numFmtId="41" fontId="57" fillId="0" borderId="1" xfId="25" applyNumberFormat="1" applyFont="1" applyBorder="1" applyAlignment="1" applyProtection="1">
      <alignment horizontal="left" vertical="center"/>
      <protection locked="0"/>
    </xf>
    <xf numFmtId="0" fontId="57" fillId="0" borderId="1" xfId="25" applyFont="1" applyFill="1" applyBorder="1" applyAlignment="1" applyProtection="1">
      <alignment horizontal="left" vertical="center"/>
      <protection locked="0"/>
    </xf>
    <xf numFmtId="41" fontId="57" fillId="0" borderId="1" xfId="25" applyNumberFormat="1" applyFont="1" applyBorder="1" applyAlignment="1" applyProtection="1">
      <alignment horizontal="right" vertical="center"/>
      <protection locked="0"/>
    </xf>
    <xf numFmtId="0" fontId="57" fillId="0" borderId="1" xfId="24" applyFont="1" applyBorder="1" applyAlignment="1" applyProtection="1">
      <alignment vertical="center"/>
      <protection locked="0"/>
    </xf>
    <xf numFmtId="41" fontId="57" fillId="0" borderId="1" xfId="25" applyNumberFormat="1" applyFont="1" applyFill="1" applyBorder="1" applyAlignment="1">
      <alignment horizontal="left" vertical="center"/>
    </xf>
    <xf numFmtId="41" fontId="58" fillId="0" borderId="1" xfId="0" applyNumberFormat="1" applyFont="1" applyFill="1" applyBorder="1" applyAlignment="1">
      <alignment vertical="center"/>
    </xf>
    <xf numFmtId="41" fontId="57" fillId="0" borderId="1" xfId="25" applyNumberFormat="1" applyFont="1" applyFill="1" applyBorder="1" applyAlignment="1" applyProtection="1">
      <alignment horizontal="right" vertical="center"/>
      <protection locked="0"/>
    </xf>
    <xf numFmtId="0" fontId="57" fillId="9" borderId="1" xfId="0" applyFont="1" applyFill="1" applyBorder="1" applyAlignment="1">
      <alignment vertical="center"/>
    </xf>
    <xf numFmtId="0" fontId="57" fillId="4" borderId="1" xfId="0" applyFont="1" applyFill="1" applyBorder="1" applyAlignment="1">
      <alignment vertical="center"/>
    </xf>
    <xf numFmtId="41" fontId="57" fillId="0" borderId="1" xfId="5" applyNumberFormat="1" applyFont="1" applyBorder="1" applyAlignment="1" applyProtection="1">
      <alignment horizontal="left" vertical="center"/>
      <protection locked="0"/>
    </xf>
    <xf numFmtId="0" fontId="6" fillId="9" borderId="18" xfId="0" applyFont="1" applyFill="1" applyBorder="1" applyAlignment="1">
      <alignment vertical="center"/>
    </xf>
    <xf numFmtId="3" fontId="57" fillId="0" borderId="1" xfId="25" applyNumberFormat="1" applyFont="1" applyFill="1" applyBorder="1" applyAlignment="1" applyProtection="1">
      <alignment horizontal="right" vertical="center"/>
      <protection locked="0"/>
    </xf>
    <xf numFmtId="3" fontId="57" fillId="0" borderId="1" xfId="25" applyNumberFormat="1" applyFont="1" applyBorder="1" applyAlignment="1" applyProtection="1">
      <alignment horizontal="right" vertical="center"/>
      <protection locked="0"/>
    </xf>
    <xf numFmtId="3" fontId="57" fillId="0" borderId="1" xfId="24" applyNumberFormat="1" applyFont="1" applyBorder="1" applyAlignment="1" applyProtection="1">
      <alignment horizontal="right" vertical="center"/>
      <protection locked="0"/>
    </xf>
    <xf numFmtId="178" fontId="54" fillId="9" borderId="18" xfId="25" applyNumberFormat="1" applyFont="1" applyFill="1" applyBorder="1" applyAlignment="1">
      <alignment vertical="center"/>
    </xf>
    <xf numFmtId="41" fontId="54" fillId="9" borderId="20" xfId="25" applyNumberFormat="1" applyFont="1" applyFill="1" applyBorder="1" applyAlignment="1">
      <alignment horizontal="right" vertical="center"/>
    </xf>
    <xf numFmtId="41" fontId="54" fillId="2" borderId="18" xfId="25" applyNumberFormat="1" applyFont="1" applyFill="1" applyBorder="1" applyAlignment="1">
      <alignment horizontal="right" vertical="center"/>
    </xf>
    <xf numFmtId="41" fontId="57" fillId="0" borderId="18" xfId="25" applyNumberFormat="1" applyFont="1" applyFill="1" applyBorder="1" applyAlignment="1" applyProtection="1">
      <alignment horizontal="right" vertical="center"/>
    </xf>
    <xf numFmtId="41" fontId="55" fillId="2" borderId="18" xfId="25" applyNumberFormat="1" applyFont="1" applyFill="1" applyBorder="1" applyAlignment="1">
      <alignment horizontal="right" vertical="center"/>
    </xf>
    <xf numFmtId="41" fontId="56" fillId="4" borderId="18" xfId="25" applyNumberFormat="1" applyFont="1" applyFill="1" applyBorder="1" applyAlignment="1">
      <alignment horizontal="right" vertical="center"/>
    </xf>
    <xf numFmtId="41" fontId="54" fillId="9" borderId="18" xfId="25" applyNumberFormat="1" applyFont="1" applyFill="1" applyBorder="1" applyAlignment="1">
      <alignment horizontal="right" vertical="center"/>
    </xf>
    <xf numFmtId="41" fontId="57" fillId="0" borderId="18" xfId="25" applyNumberFormat="1" applyFont="1" applyFill="1" applyBorder="1" applyAlignment="1" applyProtection="1">
      <alignment horizontal="left" vertical="center"/>
      <protection locked="0"/>
    </xf>
    <xf numFmtId="41" fontId="56" fillId="4" borderId="18" xfId="25" applyNumberFormat="1" applyFont="1" applyFill="1" applyBorder="1" applyAlignment="1">
      <alignment horizontal="left" vertical="center"/>
    </xf>
    <xf numFmtId="41" fontId="56" fillId="9" borderId="18" xfId="25" applyNumberFormat="1" applyFont="1" applyFill="1" applyBorder="1" applyAlignment="1">
      <alignment horizontal="right" vertical="center"/>
    </xf>
    <xf numFmtId="41" fontId="55" fillId="9" borderId="18" xfId="25" applyNumberFormat="1" applyFont="1" applyFill="1" applyBorder="1" applyAlignment="1">
      <alignment horizontal="right" vertical="center"/>
    </xf>
    <xf numFmtId="41" fontId="55" fillId="0" borderId="18" xfId="25" applyNumberFormat="1" applyFont="1" applyBorder="1" applyAlignment="1">
      <alignment horizontal="right" vertical="center"/>
    </xf>
    <xf numFmtId="41" fontId="57" fillId="0" borderId="18" xfId="25" applyNumberFormat="1" applyFont="1" applyFill="1" applyBorder="1" applyAlignment="1">
      <alignment horizontal="right" vertical="center"/>
    </xf>
    <xf numFmtId="41" fontId="56" fillId="2" borderId="18" xfId="25" applyNumberFormat="1" applyFont="1" applyFill="1" applyBorder="1" applyAlignment="1">
      <alignment horizontal="right" vertical="center"/>
    </xf>
    <xf numFmtId="41" fontId="56" fillId="0" borderId="5" xfId="25" applyNumberFormat="1" applyFont="1" applyBorder="1" applyAlignment="1">
      <alignment horizontal="left" vertical="center"/>
    </xf>
    <xf numFmtId="41" fontId="56" fillId="9" borderId="18" xfId="25" applyNumberFormat="1" applyFont="1" applyFill="1" applyBorder="1" applyAlignment="1">
      <alignment horizontal="left" vertical="center"/>
    </xf>
    <xf numFmtId="41" fontId="54" fillId="9" borderId="18" xfId="25" applyNumberFormat="1" applyFont="1" applyFill="1" applyBorder="1" applyAlignment="1">
      <alignment horizontal="left" vertical="center"/>
    </xf>
    <xf numFmtId="41" fontId="57" fillId="2" borderId="18" xfId="25" applyNumberFormat="1" applyFont="1" applyFill="1" applyBorder="1" applyAlignment="1">
      <alignment horizontal="right" vertical="center"/>
    </xf>
    <xf numFmtId="41" fontId="57" fillId="0" borderId="18" xfId="25" applyNumberFormat="1" applyFont="1" applyFill="1" applyBorder="1" applyAlignment="1" applyProtection="1">
      <alignment horizontal="right" vertical="center"/>
      <protection locked="0"/>
    </xf>
    <xf numFmtId="41" fontId="56" fillId="4" borderId="18" xfId="5" applyNumberFormat="1" applyFont="1" applyFill="1" applyBorder="1" applyAlignment="1">
      <alignment horizontal="left" vertical="center"/>
    </xf>
    <xf numFmtId="41" fontId="54" fillId="10" borderId="18" xfId="25" applyNumberFormat="1" applyFont="1" applyFill="1" applyBorder="1" applyAlignment="1">
      <alignment horizontal="right" vertical="center"/>
    </xf>
    <xf numFmtId="41" fontId="56" fillId="10" borderId="18" xfId="25" applyNumberFormat="1" applyFont="1" applyFill="1" applyBorder="1" applyAlignment="1">
      <alignment horizontal="right" vertical="center"/>
    </xf>
    <xf numFmtId="41" fontId="55" fillId="10" borderId="18" xfId="25" applyNumberFormat="1" applyFont="1" applyFill="1" applyBorder="1" applyAlignment="1">
      <alignment horizontal="right" vertical="center"/>
    </xf>
    <xf numFmtId="41" fontId="55" fillId="9" borderId="20" xfId="25" applyNumberFormat="1" applyFont="1" applyFill="1" applyBorder="1" applyAlignment="1">
      <alignment horizontal="right" vertical="center"/>
    </xf>
    <xf numFmtId="3" fontId="55" fillId="9" borderId="18" xfId="0" applyNumberFormat="1" applyFont="1" applyFill="1" applyBorder="1" applyAlignment="1">
      <alignment horizontal="right" vertical="center"/>
    </xf>
    <xf numFmtId="3" fontId="55" fillId="2" borderId="18" xfId="0" applyNumberFormat="1" applyFont="1" applyFill="1" applyBorder="1" applyAlignment="1">
      <alignment horizontal="right" vertical="center"/>
    </xf>
    <xf numFmtId="3" fontId="57" fillId="0" borderId="18" xfId="25" applyNumberFormat="1" applyFont="1" applyFill="1" applyBorder="1" applyAlignment="1" applyProtection="1">
      <alignment horizontal="right" vertical="center"/>
      <protection locked="0"/>
    </xf>
    <xf numFmtId="3" fontId="55" fillId="2" borderId="18" xfId="24" applyNumberFormat="1" applyFont="1" applyFill="1" applyBorder="1" applyAlignment="1">
      <alignment horizontal="right" vertical="center"/>
    </xf>
    <xf numFmtId="3" fontId="54" fillId="9" borderId="18" xfId="25" applyNumberFormat="1" applyFont="1" applyFill="1" applyBorder="1" applyAlignment="1">
      <alignment horizontal="right" vertical="center"/>
    </xf>
    <xf numFmtId="3" fontId="55" fillId="2" borderId="18" xfId="25" applyNumberFormat="1" applyFont="1" applyFill="1" applyBorder="1" applyAlignment="1">
      <alignment horizontal="right" vertical="center"/>
    </xf>
    <xf numFmtId="0" fontId="55" fillId="2" borderId="18" xfId="24" applyFont="1" applyFill="1" applyBorder="1" applyAlignment="1">
      <alignment vertical="center"/>
    </xf>
    <xf numFmtId="41" fontId="19" fillId="8" borderId="1" xfId="25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41" fontId="61" fillId="0" borderId="14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41" fontId="60" fillId="0" borderId="14" xfId="25" applyNumberFormat="1" applyFont="1" applyBorder="1" applyAlignment="1">
      <alignment horizontal="left" vertical="center"/>
    </xf>
    <xf numFmtId="41" fontId="61" fillId="0" borderId="14" xfId="0" applyNumberFormat="1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57" fillId="0" borderId="0" xfId="0" applyFont="1" applyBorder="1" applyAlignment="1">
      <alignment vertical="center"/>
    </xf>
    <xf numFmtId="0" fontId="11" fillId="0" borderId="0" xfId="24" applyFont="1" applyBorder="1" applyAlignment="1">
      <alignment vertical="center"/>
    </xf>
    <xf numFmtId="0" fontId="55" fillId="0" borderId="0" xfId="24" applyFont="1" applyBorder="1" applyAlignment="1">
      <alignment vertical="center"/>
    </xf>
    <xf numFmtId="41" fontId="55" fillId="0" borderId="0" xfId="25" applyNumberFormat="1" applyFont="1" applyFill="1" applyBorder="1" applyAlignment="1">
      <alignment horizontal="left" vertical="center"/>
    </xf>
    <xf numFmtId="3" fontId="11" fillId="0" borderId="0" xfId="24" applyNumberFormat="1" applyFont="1" applyBorder="1" applyAlignment="1">
      <alignment horizontal="right" vertical="center"/>
    </xf>
    <xf numFmtId="3" fontId="55" fillId="0" borderId="0" xfId="24" applyNumberFormat="1" applyFont="1" applyBorder="1" applyAlignment="1">
      <alignment horizontal="right" vertical="center"/>
    </xf>
    <xf numFmtId="41" fontId="60" fillId="0" borderId="1" xfId="25" applyNumberFormat="1" applyFont="1" applyBorder="1" applyAlignment="1">
      <alignment horizontal="left" vertical="center"/>
    </xf>
    <xf numFmtId="41" fontId="61" fillId="9" borderId="1" xfId="25" applyNumberFormat="1" applyFont="1" applyFill="1" applyBorder="1" applyAlignment="1">
      <alignment horizontal="right" vertical="center"/>
    </xf>
    <xf numFmtId="0" fontId="57" fillId="4" borderId="13" xfId="0" applyFont="1" applyFill="1" applyBorder="1" applyAlignment="1">
      <alignment vertical="center"/>
    </xf>
    <xf numFmtId="0" fontId="57" fillId="2" borderId="1" xfId="25" applyFont="1" applyFill="1" applyBorder="1" applyAlignment="1">
      <alignment horizontal="left" vertical="center"/>
    </xf>
    <xf numFmtId="41" fontId="58" fillId="2" borderId="1" xfId="0" applyNumberFormat="1" applyFont="1" applyFill="1" applyBorder="1" applyAlignment="1">
      <alignment vertical="center"/>
    </xf>
    <xf numFmtId="41" fontId="58" fillId="0" borderId="1" xfId="25" applyNumberFormat="1" applyFont="1" applyFill="1" applyBorder="1" applyAlignment="1" applyProtection="1">
      <alignment horizontal="right" vertical="center"/>
      <protection locked="0"/>
    </xf>
    <xf numFmtId="3" fontId="2" fillId="12" borderId="1" xfId="22" applyNumberFormat="1" applyFont="1" applyFill="1" applyBorder="1" applyAlignment="1" applyProtection="1">
      <alignment horizontal="right" vertical="center" wrapText="1"/>
      <protection locked="0"/>
    </xf>
    <xf numFmtId="0" fontId="2" fillId="12" borderId="1" xfId="0" applyFont="1" applyFill="1" applyBorder="1" applyAlignment="1" applyProtection="1">
      <alignment horizontal="center" vertical="center"/>
      <protection locked="0"/>
    </xf>
    <xf numFmtId="3" fontId="2" fillId="12" borderId="1" xfId="0" applyNumberFormat="1" applyFont="1" applyFill="1" applyBorder="1" applyAlignment="1" applyProtection="1">
      <alignment horizontal="center" vertical="center"/>
    </xf>
    <xf numFmtId="0" fontId="63" fillId="0" borderId="1" xfId="0" applyFont="1" applyFill="1" applyBorder="1" applyAlignment="1" applyProtection="1">
      <alignment vertical="center" wrapText="1"/>
      <protection locked="0"/>
    </xf>
    <xf numFmtId="0" fontId="64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3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63" fillId="0" borderId="1" xfId="0" applyFont="1" applyFill="1" applyBorder="1" applyAlignment="1" applyProtection="1">
      <alignment horizontal="left" vertical="center"/>
      <protection locked="0"/>
    </xf>
    <xf numFmtId="0" fontId="66" fillId="0" borderId="1" xfId="0" applyFont="1" applyFill="1" applyBorder="1" applyAlignment="1" applyProtection="1">
      <alignment horizontal="left" vertical="center"/>
    </xf>
    <xf numFmtId="3" fontId="66" fillId="13" borderId="1" xfId="22" applyNumberFormat="1" applyFont="1" applyFill="1" applyBorder="1" applyAlignment="1" applyProtection="1">
      <alignment horizontal="right" vertical="center" wrapText="1"/>
      <protection locked="0"/>
    </xf>
    <xf numFmtId="41" fontId="55" fillId="2" borderId="18" xfId="25" applyNumberFormat="1" applyFont="1" applyFill="1" applyBorder="1" applyAlignment="1">
      <alignment horizontal="left" vertical="center"/>
    </xf>
    <xf numFmtId="41" fontId="55" fillId="0" borderId="18" xfId="25" applyNumberFormat="1" applyFont="1" applyBorder="1" applyAlignment="1">
      <alignment horizontal="left" vertical="center"/>
    </xf>
    <xf numFmtId="3" fontId="54" fillId="9" borderId="18" xfId="24" applyNumberFormat="1" applyFont="1" applyFill="1" applyBorder="1" applyAlignment="1">
      <alignment horizontal="right" vertical="center"/>
    </xf>
    <xf numFmtId="0" fontId="40" fillId="0" borderId="0" xfId="0" applyFont="1" applyAlignment="1" applyProtection="1">
      <alignment horizontal="center"/>
      <protection locked="0"/>
    </xf>
    <xf numFmtId="165" fontId="53" fillId="0" borderId="0" xfId="0" applyNumberFormat="1" applyFont="1" applyFill="1" applyBorder="1" applyAlignment="1" applyProtection="1">
      <alignment horizontal="center"/>
    </xf>
    <xf numFmtId="165" fontId="49" fillId="0" borderId="0" xfId="0" applyNumberFormat="1" applyFont="1" applyFill="1" applyBorder="1" applyAlignment="1" applyProtection="1">
      <alignment horizontal="left" vertical="center"/>
    </xf>
    <xf numFmtId="165" fontId="38" fillId="0" borderId="0" xfId="0" applyNumberFormat="1" applyFont="1" applyFill="1" applyBorder="1" applyAlignment="1" applyProtection="1">
      <alignment horizontal="left" vertical="center"/>
    </xf>
    <xf numFmtId="165" fontId="50" fillId="0" borderId="6" xfId="0" applyNumberFormat="1" applyFont="1" applyFill="1" applyBorder="1" applyAlignment="1" applyProtection="1">
      <alignment horizontal="left" vertical="center" wrapText="1"/>
    </xf>
    <xf numFmtId="165" fontId="48" fillId="0" borderId="0" xfId="0" applyNumberFormat="1" applyFont="1" applyFill="1" applyBorder="1" applyAlignment="1" applyProtection="1">
      <alignment horizontal="left" vertical="center" wrapText="1"/>
    </xf>
    <xf numFmtId="165" fontId="50" fillId="0" borderId="0" xfId="0" applyNumberFormat="1" applyFont="1" applyFill="1" applyBorder="1" applyAlignment="1" applyProtection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65" fontId="38" fillId="0" borderId="0" xfId="0" applyNumberFormat="1" applyFont="1" applyFill="1" applyBorder="1" applyAlignment="1" applyProtection="1">
      <alignment horizontal="center"/>
    </xf>
    <xf numFmtId="165" fontId="50" fillId="0" borderId="20" xfId="0" applyNumberFormat="1" applyFont="1" applyFill="1" applyBorder="1" applyAlignment="1" applyProtection="1">
      <alignment horizontal="left" vertical="center" wrapText="1"/>
    </xf>
    <xf numFmtId="165" fontId="50" fillId="0" borderId="7" xfId="0" applyNumberFormat="1" applyFont="1" applyFill="1" applyBorder="1" applyAlignment="1" applyProtection="1">
      <alignment horizontal="left" vertical="center" wrapText="1"/>
    </xf>
    <xf numFmtId="165" fontId="50" fillId="0" borderId="6" xfId="0" applyNumberFormat="1" applyFont="1" applyFill="1" applyBorder="1" applyAlignment="1" applyProtection="1">
      <alignment vertical="center"/>
    </xf>
    <xf numFmtId="165" fontId="50" fillId="0" borderId="0" xfId="0" applyNumberFormat="1" applyFont="1" applyFill="1" applyBorder="1" applyAlignment="1" applyProtection="1">
      <alignment vertical="center"/>
    </xf>
    <xf numFmtId="165" fontId="50" fillId="0" borderId="6" xfId="0" applyNumberFormat="1" applyFont="1" applyFill="1" applyBorder="1" applyAlignment="1" applyProtection="1">
      <alignment vertical="center" wrapText="1"/>
    </xf>
    <xf numFmtId="165" fontId="50" fillId="0" borderId="0" xfId="0" applyNumberFormat="1" applyFont="1" applyFill="1" applyBorder="1" applyAlignment="1" applyProtection="1">
      <alignment vertical="center" wrapText="1"/>
    </xf>
    <xf numFmtId="165" fontId="5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165" fontId="5" fillId="0" borderId="0" xfId="0" applyNumberFormat="1" applyFont="1" applyFill="1" applyBorder="1" applyAlignment="1" applyProtection="1">
      <alignment horizontal="left"/>
    </xf>
    <xf numFmtId="165" fontId="0" fillId="0" borderId="0" xfId="0" applyNumberFormat="1" applyFont="1" applyAlignment="1" applyProtection="1">
      <alignment horizontal="left"/>
      <protection locked="0"/>
    </xf>
    <xf numFmtId="165" fontId="7" fillId="7" borderId="0" xfId="0" applyNumberFormat="1" applyFont="1" applyFill="1"/>
    <xf numFmtId="0" fontId="65" fillId="0" borderId="1" xfId="0" applyFont="1" applyFill="1" applyBorder="1" applyAlignment="1" applyProtection="1">
      <alignment vertical="center" wrapText="1"/>
      <protection locked="0"/>
    </xf>
  </cellXfs>
  <cellStyles count="38">
    <cellStyle name="_Pre Opening A&amp;BP" xfId="1" xr:uid="{00000000-0005-0000-0000-000000000000}"/>
    <cellStyle name="3232" xfId="2" xr:uid="{00000000-0005-0000-0000-000001000000}"/>
    <cellStyle name="AFE" xfId="3" xr:uid="{00000000-0005-0000-0000-000002000000}"/>
    <cellStyle name="Comma" xfId="22" builtinId="3"/>
    <cellStyle name="comma zerodec" xfId="4" xr:uid="{00000000-0005-0000-0000-000004000000}"/>
    <cellStyle name="Comma_SANYA PREOPENING BUDGET 2006" xfId="5" xr:uid="{00000000-0005-0000-0000-000005000000}"/>
    <cellStyle name="Currency1" xfId="6" xr:uid="{00000000-0005-0000-0000-000006000000}"/>
    <cellStyle name="Date" xfId="7" xr:uid="{00000000-0005-0000-0000-000007000000}"/>
    <cellStyle name="Dollar (zero dec)" xfId="8" xr:uid="{00000000-0005-0000-0000-000008000000}"/>
    <cellStyle name="Euro" xfId="9" xr:uid="{00000000-0005-0000-0000-000009000000}"/>
    <cellStyle name="F2" xfId="10" xr:uid="{00000000-0005-0000-0000-00000A000000}"/>
    <cellStyle name="F3" xfId="11" xr:uid="{00000000-0005-0000-0000-00000B000000}"/>
    <cellStyle name="F4" xfId="12" xr:uid="{00000000-0005-0000-0000-00000C000000}"/>
    <cellStyle name="F5" xfId="13" xr:uid="{00000000-0005-0000-0000-00000D000000}"/>
    <cellStyle name="F6" xfId="14" xr:uid="{00000000-0005-0000-0000-00000E000000}"/>
    <cellStyle name="F7" xfId="15" xr:uid="{00000000-0005-0000-0000-00000F000000}"/>
    <cellStyle name="F8" xfId="16" xr:uid="{00000000-0005-0000-0000-000010000000}"/>
    <cellStyle name="Fixed" xfId="17" xr:uid="{00000000-0005-0000-0000-000011000000}"/>
    <cellStyle name="Grey" xfId="18" xr:uid="{00000000-0005-0000-0000-000012000000}"/>
    <cellStyle name="HEADING1" xfId="19" xr:uid="{00000000-0005-0000-0000-000013000000}"/>
    <cellStyle name="HEADING2" xfId="20" xr:uid="{00000000-0005-0000-0000-000014000000}"/>
    <cellStyle name="Input [yellow]" xfId="21" xr:uid="{00000000-0005-0000-0000-000015000000}"/>
    <cellStyle name="Normal" xfId="0" builtinId="0"/>
    <cellStyle name="Normal - Style1" xfId="23" xr:uid="{00000000-0005-0000-0000-000017000000}"/>
    <cellStyle name="Normal 3 2" xfId="24" xr:uid="{00000000-0005-0000-0000-000018000000}"/>
    <cellStyle name="Normal_SANYA PREOPENING BUDGET 2006" xfId="25" xr:uid="{00000000-0005-0000-0000-000019000000}"/>
    <cellStyle name="Percent" xfId="27" builtinId="5"/>
    <cellStyle name="Percent [2]" xfId="26" xr:uid="{00000000-0005-0000-0000-00001B000000}"/>
    <cellStyle name="Style 1" xfId="28" xr:uid="{00000000-0005-0000-0000-00001C000000}"/>
    <cellStyle name="Total 2" xfId="29" xr:uid="{00000000-0005-0000-0000-00001D000000}"/>
    <cellStyle name="Total 3" xfId="30" xr:uid="{00000000-0005-0000-0000-00001E000000}"/>
    <cellStyle name="Tusental (0)_pldt" xfId="31" xr:uid="{00000000-0005-0000-0000-00001F000000}"/>
    <cellStyle name="Tusental_pldt" xfId="32" xr:uid="{00000000-0005-0000-0000-000020000000}"/>
    <cellStyle name="UNPROTECTED" xfId="33" xr:uid="{00000000-0005-0000-0000-000021000000}"/>
    <cellStyle name="Valuta (0)_pldt" xfId="34" xr:uid="{00000000-0005-0000-0000-000022000000}"/>
    <cellStyle name="Valuta_pldt" xfId="35" xr:uid="{00000000-0005-0000-0000-000023000000}"/>
    <cellStyle name="桁区切り_JAPAN 1H04 ETW Love Media @ 7 Nov 03" xfId="36" xr:uid="{00000000-0005-0000-0000-000024000000}"/>
    <cellStyle name="標準_2004 PPRINT SPEC FORM" xfId="37" xr:uid="{00000000-0005-0000-0000-000025000000}"/>
  </cellStyles>
  <dxfs count="38">
    <dxf>
      <font>
        <strike val="0"/>
      </font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  <dxf>
      <fill>
        <patternFill patternType="lightUp"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620486</xdr:colOff>
      <xdr:row>4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83E789-2C51-48FF-AC2F-158F17550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00050"/>
          <a:ext cx="1306286" cy="5486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17858</xdr:colOff>
      <xdr:row>16</xdr:row>
      <xdr:rowOff>-1</xdr:rowOff>
    </xdr:from>
    <xdr:to>
      <xdr:col>10</xdr:col>
      <xdr:colOff>5952</xdr:colOff>
      <xdr:row>31</xdr:row>
      <xdr:rowOff>154780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E3AF41A-AF8D-46C5-8662-BD405D7CA185}"/>
            </a:ext>
          </a:extLst>
        </xdr:cNvPr>
        <xdr:cNvSpPr txBox="1"/>
      </xdr:nvSpPr>
      <xdr:spPr>
        <a:xfrm>
          <a:off x="4071937" y="2833687"/>
          <a:ext cx="5214938" cy="32206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/>
            <a:t>Calculate the actual employee cost based on:</a:t>
          </a:r>
        </a:p>
        <a:p>
          <a:endParaRPr lang="en-US" sz="1200"/>
        </a:p>
        <a:p>
          <a:r>
            <a:rPr lang="en-US" sz="1200"/>
            <a:t>	Basic Salary</a:t>
          </a:r>
        </a:p>
        <a:p>
          <a:r>
            <a:rPr lang="en-US" sz="1200"/>
            <a:t>	Work permit</a:t>
          </a:r>
        </a:p>
        <a:p>
          <a:r>
            <a:rPr lang="en-US" sz="1200"/>
            <a:t>	Insurance Cost</a:t>
          </a:r>
        </a:p>
        <a:p>
          <a:r>
            <a:rPr lang="en-US" sz="1200"/>
            <a:t>	Housing Cost</a:t>
          </a:r>
        </a:p>
        <a:p>
          <a:r>
            <a:rPr lang="en-US" sz="1200"/>
            <a:t>	Meals etc.</a:t>
          </a:r>
        </a:p>
        <a:p>
          <a:endParaRPr lang="en-US" sz="1200"/>
        </a:p>
        <a:p>
          <a:r>
            <a:rPr lang="en-US" sz="1200"/>
            <a:t>Separately account</a:t>
          </a:r>
          <a:r>
            <a:rPr lang="en-US" sz="1200" baseline="0"/>
            <a:t> for</a:t>
          </a:r>
        </a:p>
        <a:p>
          <a:endParaRPr lang="en-US" sz="1200" baseline="0"/>
        </a:p>
        <a:p>
          <a:r>
            <a:rPr lang="en-US" sz="1200" baseline="0"/>
            <a:t>	Recruitment expenses</a:t>
          </a:r>
        </a:p>
        <a:p>
          <a:r>
            <a:rPr lang="en-US" sz="1200" baseline="0"/>
            <a:t>	- Job advertising</a:t>
          </a:r>
        </a:p>
        <a:p>
          <a:r>
            <a:rPr lang="en-US" sz="1200" baseline="0"/>
            <a:t>	- Agency fees</a:t>
          </a:r>
        </a:p>
        <a:p>
          <a:r>
            <a:rPr lang="en-US" sz="1200" baseline="0"/>
            <a:t>	- Visa application expenses</a:t>
          </a:r>
        </a:p>
        <a:p>
          <a:r>
            <a:rPr lang="en-US" sz="1200" baseline="0"/>
            <a:t>	- Medical check</a:t>
          </a:r>
        </a:p>
        <a:p>
          <a:r>
            <a:rPr lang="en-US" sz="1200" baseline="0"/>
            <a:t>	- On-boarding expenses (Air ticket - transportation)</a:t>
          </a:r>
          <a:endParaRPr lang="en-NL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7:I18"/>
  <sheetViews>
    <sheetView showGridLines="0" tabSelected="1" zoomScaleNormal="100" workbookViewId="0">
      <selection activeCell="B8" sqref="B8"/>
    </sheetView>
  </sheetViews>
  <sheetFormatPr defaultRowHeight="15.75"/>
  <cols>
    <col min="1" max="3" width="9" customWidth="1"/>
    <col min="4" max="4" width="16.125" bestFit="1" customWidth="1"/>
    <col min="5" max="5" width="12.125" customWidth="1"/>
    <col min="6" max="9" width="17" customWidth="1"/>
    <col min="10" max="256" width="11" customWidth="1"/>
  </cols>
  <sheetData>
    <row r="7" spans="2:9" ht="25.15">
      <c r="B7" s="794" t="s">
        <v>518</v>
      </c>
      <c r="C7" s="794"/>
      <c r="D7" s="794"/>
      <c r="E7" s="794"/>
      <c r="F7" s="794"/>
      <c r="G7" s="794"/>
      <c r="H7" s="794"/>
      <c r="I7" s="794"/>
    </row>
    <row r="8" spans="2:9" ht="25.15">
      <c r="B8" s="489" t="s">
        <v>345</v>
      </c>
      <c r="C8" s="472"/>
      <c r="D8" s="817">
        <v>43997</v>
      </c>
      <c r="E8" s="472"/>
      <c r="F8" s="472"/>
      <c r="G8" s="472"/>
      <c r="H8" s="472"/>
    </row>
    <row r="9" spans="2:9" ht="25.15">
      <c r="B9" s="489"/>
      <c r="C9" s="472"/>
      <c r="D9" s="472"/>
      <c r="E9" s="472"/>
      <c r="F9" s="472"/>
      <c r="G9" s="472"/>
      <c r="H9" s="472"/>
    </row>
    <row r="10" spans="2:9">
      <c r="B10" s="477" t="s">
        <v>367</v>
      </c>
      <c r="C10" s="477"/>
      <c r="D10" s="477"/>
      <c r="E10" s="477"/>
      <c r="F10" s="477" t="s">
        <v>342</v>
      </c>
      <c r="G10" s="477" t="s">
        <v>343</v>
      </c>
      <c r="H10" s="477" t="s">
        <v>344</v>
      </c>
      <c r="I10" s="477" t="s">
        <v>346</v>
      </c>
    </row>
    <row r="11" spans="2:9">
      <c r="B11" s="478" t="str">
        <f>Manning!C24</f>
        <v>TOTAL EXECUTIVE OFFICE</v>
      </c>
      <c r="C11" s="479"/>
      <c r="D11" s="479"/>
      <c r="E11" s="480"/>
      <c r="F11" s="473">
        <f>Manning!H24</f>
        <v>6</v>
      </c>
      <c r="G11" s="474">
        <f>SUM('Salary Summary'!X18:AJ18)</f>
        <v>1047960</v>
      </c>
      <c r="H11" s="474">
        <f>'Pre-Opening_Expenses_SUMMARY'!R6</f>
        <v>263950</v>
      </c>
      <c r="I11" s="474">
        <f>H11+G11</f>
        <v>1311910</v>
      </c>
    </row>
    <row r="12" spans="2:9">
      <c r="B12" s="484" t="str">
        <f>Manning!C160</f>
        <v xml:space="preserve">TOTAL ROOMS DIVISION </v>
      </c>
      <c r="C12" s="485"/>
      <c r="D12" s="485"/>
      <c r="E12" s="486"/>
      <c r="F12" s="487">
        <f>Manning!H160</f>
        <v>144</v>
      </c>
      <c r="G12" s="488">
        <f>SUM('Salary Summary'!X155:AJ155)</f>
        <v>1440235</v>
      </c>
      <c r="H12" s="488">
        <f>'Pre-Opening_Expenses_SUMMARY'!R11</f>
        <v>458050</v>
      </c>
      <c r="I12" s="488">
        <f t="shared" ref="I12:I18" si="0">H12+G12</f>
        <v>1898285</v>
      </c>
    </row>
    <row r="13" spans="2:9">
      <c r="B13" s="478" t="str">
        <f>Manning!C448</f>
        <v>TOTAL FOOD &amp; BEVERAGE DIVISION</v>
      </c>
      <c r="C13" s="479"/>
      <c r="D13" s="479"/>
      <c r="E13" s="480"/>
      <c r="F13" s="473">
        <f>Manning!H448</f>
        <v>180</v>
      </c>
      <c r="G13" s="474">
        <f>SUM('Salary Summary'!X443:AJ443)</f>
        <v>2467250</v>
      </c>
      <c r="H13" s="474">
        <f>'Pre-Opening_Expenses_SUMMARY'!R16</f>
        <v>1419750</v>
      </c>
      <c r="I13" s="474">
        <f t="shared" si="0"/>
        <v>3887000</v>
      </c>
    </row>
    <row r="14" spans="2:9">
      <c r="B14" s="484" t="str">
        <f>Manning!C515</f>
        <v>TOTAL FINANCE DIVISION</v>
      </c>
      <c r="C14" s="485"/>
      <c r="D14" s="485"/>
      <c r="E14" s="486"/>
      <c r="F14" s="487">
        <f>Manning!H515</f>
        <v>44</v>
      </c>
      <c r="G14" s="488">
        <f>SUM('Salary Summary'!X510:AJ510)</f>
        <v>1099790</v>
      </c>
      <c r="H14" s="488">
        <f>'Pre-Opening_Expenses_SUMMARY'!R21</f>
        <v>252256</v>
      </c>
      <c r="I14" s="488">
        <f t="shared" si="0"/>
        <v>1352046</v>
      </c>
    </row>
    <row r="15" spans="2:9">
      <c r="B15" s="478" t="str">
        <f>Manning!C573</f>
        <v>TOTAL SALES AND MARKETING DIVISION</v>
      </c>
      <c r="C15" s="479"/>
      <c r="D15" s="479"/>
      <c r="E15" s="480"/>
      <c r="F15" s="473">
        <f>Manning!H573</f>
        <v>17</v>
      </c>
      <c r="G15" s="474">
        <f>SUM('Salary Summary'!X567:AJ567)</f>
        <v>716390</v>
      </c>
      <c r="H15" s="474">
        <f>SUM('Pre-Opening_Expenses_SUMMARY'!R26:R28)</f>
        <v>3511150</v>
      </c>
      <c r="I15" s="474">
        <f t="shared" si="0"/>
        <v>4227540</v>
      </c>
    </row>
    <row r="16" spans="2:9">
      <c r="B16" s="484" t="str">
        <f>Manning!C601</f>
        <v>TOTAL POMEC DIVISION</v>
      </c>
      <c r="C16" s="485"/>
      <c r="D16" s="485"/>
      <c r="E16" s="486"/>
      <c r="F16" s="487">
        <f>Manning!H601</f>
        <v>13</v>
      </c>
      <c r="G16" s="488">
        <f>SUM('Salary Summary'!X595:AJ595)</f>
        <v>296070</v>
      </c>
      <c r="H16" s="488">
        <f>'Pre-Opening_Expenses_SUMMARY'!R34</f>
        <v>135525</v>
      </c>
      <c r="I16" s="488">
        <f t="shared" si="0"/>
        <v>431595</v>
      </c>
    </row>
    <row r="17" spans="2:9">
      <c r="B17" s="481" t="str">
        <f>Manning!C628</f>
        <v>TOTAL HUMAN RESOURCES DIVISION</v>
      </c>
      <c r="C17" s="482"/>
      <c r="D17" s="482"/>
      <c r="E17" s="483"/>
      <c r="F17" s="475">
        <f>Manning!H628</f>
        <v>21</v>
      </c>
      <c r="G17" s="476">
        <f>SUM('Salary Summary'!X622:AJ622)</f>
        <v>488125</v>
      </c>
      <c r="H17" s="476">
        <f>'Pre-Opening_Expenses_SUMMARY'!R39</f>
        <v>864875</v>
      </c>
      <c r="I17" s="476">
        <f t="shared" si="0"/>
        <v>1353000</v>
      </c>
    </row>
    <row r="18" spans="2:9">
      <c r="B18" s="490" t="s">
        <v>341</v>
      </c>
      <c r="C18" s="491"/>
      <c r="D18" s="491"/>
      <c r="E18" s="492"/>
      <c r="F18" s="493">
        <f>Manning!H629</f>
        <v>425</v>
      </c>
      <c r="G18" s="494">
        <f>SUM('Salary Summary'!X623:AJ623)</f>
        <v>7555820</v>
      </c>
      <c r="H18" s="494">
        <f>'Pre-Opening_Expenses_SUMMARY'!R43</f>
        <v>6905556</v>
      </c>
      <c r="I18" s="494">
        <f t="shared" si="0"/>
        <v>14461376</v>
      </c>
    </row>
  </sheetData>
  <sheetProtection algorithmName="SHA-512" hashValue="gyHGQpS0ConASRDWOxVHEilCRAi6UiWjQ5olVltTsxbOZOiX8kSTdQqS43z+iq5xULz8kNKhSBsvY8SKrtFhDQ==" saltValue="S/kbSBpGjvYmVN+GhdHbzA==" spinCount="100000" sheet="1" objects="1" scenarios="1"/>
  <protectedRanges>
    <protectedRange algorithmName="SHA-512" hashValue="2SZSlp7/ql/1Hv8+Ob4g1AzUE95GYPBAG2GyhPoLgpcR6LAiWdMIK0cAKUowoi+sAaMy1h55vEUXeVUN1rq5aw==" saltValue="ACsmqrGGlGzYumJBbzVJag==" spinCount="100000" sqref="F11:I18" name="Range1"/>
  </protectedRanges>
  <mergeCells count="1">
    <mergeCell ref="B7:I7"/>
  </mergeCells>
  <phoneticPr fontId="23" type="noConversion"/>
  <printOptions horizontalCentered="1" verticalCentered="1"/>
  <pageMargins left="0.7" right="0.7" top="0.75" bottom="0.75" header="0.3" footer="0.3"/>
  <pageSetup orientation="landscape" r:id="rId1"/>
  <headerFooter>
    <oddFooter>&amp;L&amp;"Calibri Light,Bold"&amp;10INNARCHIVE.CO&amp;R&amp;"Times New Roman,Regular"&amp;10&amp;D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44"/>
  <sheetViews>
    <sheetView showGridLines="0" zoomScale="95" zoomScaleNormal="95" zoomScaleSheetLayoutView="70" workbookViewId="0"/>
  </sheetViews>
  <sheetFormatPr defaultColWidth="8.875" defaultRowHeight="15" customHeight="1"/>
  <cols>
    <col min="1" max="3" width="2.5" style="317" customWidth="1"/>
    <col min="4" max="4" width="42.875" style="317" customWidth="1"/>
    <col min="5" max="10" width="11.625" style="317" hidden="1" customWidth="1"/>
    <col min="11" max="18" width="14.625" style="317" customWidth="1"/>
    <col min="19" max="16384" width="8.875" style="317"/>
  </cols>
  <sheetData>
    <row r="1" spans="1:18" ht="17.649999999999999">
      <c r="A1" s="621" t="str">
        <f>"PRE-OPENING BUDGET (SUMMARY) "&amp;SUMMARY!B7</f>
        <v>PRE-OPENING BUDGET (SUMMARY) The Hotel</v>
      </c>
      <c r="B1" s="622"/>
      <c r="C1" s="622"/>
      <c r="D1" s="622"/>
      <c r="E1" s="622"/>
      <c r="F1" s="622"/>
      <c r="G1" s="622"/>
      <c r="H1" s="622"/>
      <c r="I1" s="622"/>
      <c r="J1" s="622"/>
      <c r="K1" s="622"/>
      <c r="L1" s="622"/>
      <c r="M1" s="623"/>
      <c r="N1" s="623" t="s">
        <v>289</v>
      </c>
      <c r="O1" s="795">
        <f>Manning!R1</f>
        <v>43997</v>
      </c>
      <c r="P1" s="795"/>
      <c r="Q1" s="795"/>
      <c r="R1" s="795"/>
    </row>
    <row r="2" spans="1:18" ht="33.75" customHeight="1">
      <c r="A2" s="796"/>
      <c r="B2" s="796"/>
      <c r="C2" s="796"/>
      <c r="D2" s="796"/>
      <c r="E2" s="796"/>
      <c r="F2" s="796"/>
      <c r="G2" s="796"/>
      <c r="H2" s="796"/>
      <c r="I2" s="796"/>
      <c r="J2" s="796"/>
      <c r="K2" s="796"/>
      <c r="L2" s="796"/>
      <c r="M2" s="796"/>
      <c r="N2" s="796"/>
      <c r="O2" s="796"/>
      <c r="P2" s="796"/>
      <c r="Q2" s="796"/>
      <c r="R2" s="796"/>
    </row>
    <row r="3" spans="1:18" s="316" customFormat="1" ht="15" customHeight="1">
      <c r="A3" s="313" t="str">
        <f>'Pre-Opening_Expenses_DEPARTMENT'!D8</f>
        <v>ITEM</v>
      </c>
      <c r="B3" s="313"/>
      <c r="C3" s="313"/>
      <c r="D3" s="313"/>
      <c r="E3" s="314">
        <f>'Pre-Opening_Expenses_DEPARTMENT'!E8</f>
        <v>43631</v>
      </c>
      <c r="F3" s="314">
        <f>'Pre-Opening_Expenses_DEPARTMENT'!F8</f>
        <v>43661</v>
      </c>
      <c r="G3" s="314">
        <f>'Pre-Opening_Expenses_DEPARTMENT'!G8</f>
        <v>43692</v>
      </c>
      <c r="H3" s="314">
        <f>'Pre-Opening_Expenses_DEPARTMENT'!H8</f>
        <v>43723</v>
      </c>
      <c r="I3" s="314">
        <f>'Pre-Opening_Expenses_DEPARTMENT'!I8</f>
        <v>43753</v>
      </c>
      <c r="J3" s="314">
        <f>'Pre-Opening_Expenses_DEPARTMENT'!J8</f>
        <v>43784</v>
      </c>
      <c r="K3" s="314">
        <f>'Pre-Opening_Expenses_DEPARTMENT'!K8</f>
        <v>43814</v>
      </c>
      <c r="L3" s="314">
        <f>'Pre-Opening_Expenses_DEPARTMENT'!L8</f>
        <v>43845</v>
      </c>
      <c r="M3" s="314">
        <f>'Pre-Opening_Expenses_DEPARTMENT'!M8</f>
        <v>43876</v>
      </c>
      <c r="N3" s="314">
        <f>'Pre-Opening_Expenses_DEPARTMENT'!N8</f>
        <v>43905</v>
      </c>
      <c r="O3" s="314">
        <f>'Pre-Opening_Expenses_DEPARTMENT'!O8</f>
        <v>43936</v>
      </c>
      <c r="P3" s="314">
        <f>'Pre-Opening_Expenses_DEPARTMENT'!P8</f>
        <v>43966</v>
      </c>
      <c r="Q3" s="314">
        <f>'Pre-Opening_Expenses_DEPARTMENT'!Q8</f>
        <v>43997</v>
      </c>
      <c r="R3" s="315" t="str">
        <f>'Pre-Opening_Expenses_DEPARTMENT'!R8</f>
        <v>TOTAL</v>
      </c>
    </row>
    <row r="4" spans="1:18" s="316" customFormat="1" ht="15" customHeight="1">
      <c r="A4" s="401" t="str">
        <f>'Pre-Opening_Expenses_DEPARTMENT'!B9</f>
        <v>ADMINISTRATIVE &amp; GENERAL</v>
      </c>
      <c r="B4" s="401"/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/>
      <c r="R4" s="401"/>
    </row>
    <row r="5" spans="1:18" ht="15" customHeight="1">
      <c r="A5" s="326"/>
      <c r="B5" s="317" t="str">
        <f>'Pre-Opening_Expenses_DEPARTMENT'!D14</f>
        <v>TOTAL EXECUTIVE OFFICE PAYROLL</v>
      </c>
      <c r="E5" s="402">
        <f>'Pre-Opening_Expenses_DEPARTMENT'!E14</f>
        <v>0</v>
      </c>
      <c r="F5" s="402">
        <f>'Pre-Opening_Expenses_DEPARTMENT'!F14</f>
        <v>0</v>
      </c>
      <c r="G5" s="402">
        <f>'Pre-Opening_Expenses_DEPARTMENT'!G14</f>
        <v>0</v>
      </c>
      <c r="H5" s="402">
        <f>'Pre-Opening_Expenses_DEPARTMENT'!H14</f>
        <v>0</v>
      </c>
      <c r="I5" s="402">
        <f>'Pre-Opening_Expenses_DEPARTMENT'!I14</f>
        <v>0</v>
      </c>
      <c r="J5" s="402">
        <f>'Pre-Opening_Expenses_DEPARTMENT'!J14</f>
        <v>0</v>
      </c>
      <c r="K5" s="403">
        <f>'Pre-Opening_Expenses_DEPARTMENT'!K14</f>
        <v>0</v>
      </c>
      <c r="L5" s="403">
        <f>'Pre-Opening_Expenses_DEPARTMENT'!L14</f>
        <v>82360</v>
      </c>
      <c r="M5" s="403">
        <f>'Pre-Opening_Expenses_DEPARTMENT'!M14</f>
        <v>193120</v>
      </c>
      <c r="N5" s="403">
        <f>'Pre-Opening_Expenses_DEPARTMENT'!N14</f>
        <v>193120</v>
      </c>
      <c r="O5" s="403">
        <f>'Pre-Opening_Expenses_DEPARTMENT'!O14</f>
        <v>193120</v>
      </c>
      <c r="P5" s="403">
        <f>'Pre-Opening_Expenses_DEPARTMENT'!P14</f>
        <v>193120</v>
      </c>
      <c r="Q5" s="403">
        <f>'Pre-Opening_Expenses_DEPARTMENT'!Q14</f>
        <v>193120</v>
      </c>
      <c r="R5" s="402">
        <f>'Pre-Opening_Expenses_DEPARTMENT'!R14</f>
        <v>1047960</v>
      </c>
    </row>
    <row r="6" spans="1:18" ht="15" customHeight="1">
      <c r="A6" s="326"/>
      <c r="B6" s="317" t="str">
        <f>'Pre-Opening_Expenses_DEPARTMENT'!D37</f>
        <v>TOTAL NON-PAYROLL</v>
      </c>
      <c r="E6" s="402">
        <f>'Pre-Opening_Expenses_DEPARTMENT'!E37</f>
        <v>0</v>
      </c>
      <c r="F6" s="402">
        <f>'Pre-Opening_Expenses_DEPARTMENT'!F37</f>
        <v>0</v>
      </c>
      <c r="G6" s="402">
        <f>'Pre-Opening_Expenses_DEPARTMENT'!G37</f>
        <v>0</v>
      </c>
      <c r="H6" s="402">
        <f>'Pre-Opening_Expenses_DEPARTMENT'!H37</f>
        <v>0</v>
      </c>
      <c r="I6" s="402">
        <f>'Pre-Opening_Expenses_DEPARTMENT'!I37</f>
        <v>0</v>
      </c>
      <c r="J6" s="402">
        <f>'Pre-Opening_Expenses_DEPARTMENT'!J37</f>
        <v>0</v>
      </c>
      <c r="K6" s="402">
        <f>'Pre-Opening_Expenses_DEPARTMENT'!K37</f>
        <v>0</v>
      </c>
      <c r="L6" s="402">
        <f>'Pre-Opening_Expenses_DEPARTMENT'!L37</f>
        <v>30500</v>
      </c>
      <c r="M6" s="402">
        <f>'Pre-Opening_Expenses_DEPARTMENT'!M37</f>
        <v>34950</v>
      </c>
      <c r="N6" s="402">
        <f>'Pre-Opening_Expenses_DEPARTMENT'!N37</f>
        <v>66500</v>
      </c>
      <c r="O6" s="402">
        <f>'Pre-Opening_Expenses_DEPARTMENT'!O37</f>
        <v>53750</v>
      </c>
      <c r="P6" s="402">
        <f>'Pre-Opening_Expenses_DEPARTMENT'!P37</f>
        <v>55150</v>
      </c>
      <c r="Q6" s="402">
        <f>'Pre-Opening_Expenses_DEPARTMENT'!Q37</f>
        <v>23100</v>
      </c>
      <c r="R6" s="402">
        <f>'Pre-Opening_Expenses_DEPARTMENT'!R37</f>
        <v>263950</v>
      </c>
    </row>
    <row r="7" spans="1:18" ht="15" customHeight="1" thickBot="1">
      <c r="A7" s="343" t="str">
        <f>'Pre-Opening_Expenses_DEPARTMENT'!B38</f>
        <v>TOTAL ADMINISTRATIVE &amp; GENERAL</v>
      </c>
      <c r="B7" s="343"/>
      <c r="C7" s="343"/>
      <c r="D7" s="343"/>
      <c r="E7" s="323">
        <f>'Pre-Opening_Expenses_DEPARTMENT'!E38</f>
        <v>0</v>
      </c>
      <c r="F7" s="323">
        <f>'Pre-Opening_Expenses_DEPARTMENT'!F38</f>
        <v>0</v>
      </c>
      <c r="G7" s="323">
        <f>'Pre-Opening_Expenses_DEPARTMENT'!G38</f>
        <v>0</v>
      </c>
      <c r="H7" s="323">
        <f>'Pre-Opening_Expenses_DEPARTMENT'!H38</f>
        <v>0</v>
      </c>
      <c r="I7" s="323">
        <f>'Pre-Opening_Expenses_DEPARTMENT'!I38</f>
        <v>0</v>
      </c>
      <c r="J7" s="323">
        <f>'Pre-Opening_Expenses_DEPARTMENT'!J38</f>
        <v>0</v>
      </c>
      <c r="K7" s="323">
        <f>'Pre-Opening_Expenses_DEPARTMENT'!K38</f>
        <v>0</v>
      </c>
      <c r="L7" s="323">
        <f>'Pre-Opening_Expenses_DEPARTMENT'!L38</f>
        <v>112860</v>
      </c>
      <c r="M7" s="323">
        <f>'Pre-Opening_Expenses_DEPARTMENT'!M38</f>
        <v>228070</v>
      </c>
      <c r="N7" s="323">
        <f>'Pre-Opening_Expenses_DEPARTMENT'!N38</f>
        <v>259620</v>
      </c>
      <c r="O7" s="323">
        <f>'Pre-Opening_Expenses_DEPARTMENT'!O38</f>
        <v>246870</v>
      </c>
      <c r="P7" s="323">
        <f>'Pre-Opening_Expenses_DEPARTMENT'!P38</f>
        <v>248270</v>
      </c>
      <c r="Q7" s="323">
        <f>'Pre-Opening_Expenses_DEPARTMENT'!Q38</f>
        <v>216220</v>
      </c>
      <c r="R7" s="323">
        <f>'Pre-Opening_Expenses_DEPARTMENT'!R38</f>
        <v>1311910</v>
      </c>
    </row>
    <row r="9" spans="1:18" s="316" customFormat="1" ht="15" customHeight="1">
      <c r="A9" s="401" t="str">
        <f>'Pre-Opening_Expenses_DEPARTMENT'!B40</f>
        <v xml:space="preserve">ROOMS DIVISION </v>
      </c>
      <c r="B9" s="401"/>
      <c r="C9" s="401"/>
      <c r="D9" s="401"/>
      <c r="E9" s="401"/>
      <c r="F9" s="401"/>
      <c r="G9" s="401"/>
      <c r="H9" s="401"/>
      <c r="I9" s="401"/>
      <c r="J9" s="401"/>
      <c r="K9" s="401"/>
      <c r="L9" s="401"/>
      <c r="M9" s="401"/>
      <c r="N9" s="401"/>
      <c r="O9" s="401"/>
      <c r="P9" s="401"/>
      <c r="Q9" s="401"/>
      <c r="R9" s="401"/>
    </row>
    <row r="10" spans="1:18" ht="15" customHeight="1">
      <c r="A10" s="326"/>
      <c r="B10" s="317" t="str">
        <f>'Pre-Opening_Expenses_DEPARTMENT'!D49</f>
        <v>TOTAL ROOMS DIVISION  PAYROLL</v>
      </c>
      <c r="E10" s="318">
        <f>'Pre-Opening_Expenses_DEPARTMENT'!E49</f>
        <v>0</v>
      </c>
      <c r="F10" s="318">
        <f>'Pre-Opening_Expenses_DEPARTMENT'!F49</f>
        <v>0</v>
      </c>
      <c r="G10" s="318">
        <f>'Pre-Opening_Expenses_DEPARTMENT'!G49</f>
        <v>0</v>
      </c>
      <c r="H10" s="318">
        <f>'Pre-Opening_Expenses_DEPARTMENT'!H49</f>
        <v>0</v>
      </c>
      <c r="I10" s="318">
        <f>'Pre-Opening_Expenses_DEPARTMENT'!I49</f>
        <v>0</v>
      </c>
      <c r="J10" s="318">
        <f>'Pre-Opening_Expenses_DEPARTMENT'!J49</f>
        <v>0</v>
      </c>
      <c r="K10" s="318">
        <f>'Pre-Opening_Expenses_DEPARTMENT'!K49</f>
        <v>0</v>
      </c>
      <c r="L10" s="318">
        <f>'Pre-Opening_Expenses_DEPARTMENT'!L49</f>
        <v>2485</v>
      </c>
      <c r="M10" s="318">
        <f>'Pre-Opening_Expenses_DEPARTMENT'!M49</f>
        <v>46505</v>
      </c>
      <c r="N10" s="318">
        <f>'Pre-Opening_Expenses_DEPARTMENT'!N49</f>
        <v>92655</v>
      </c>
      <c r="O10" s="318">
        <f>'Pre-Opening_Expenses_DEPARTMENT'!O49</f>
        <v>190990</v>
      </c>
      <c r="P10" s="318">
        <f>'Pre-Opening_Expenses_DEPARTMENT'!P49</f>
        <v>537470</v>
      </c>
      <c r="Q10" s="318">
        <f>'Pre-Opening_Expenses_DEPARTMENT'!Q49</f>
        <v>570130</v>
      </c>
      <c r="R10" s="318">
        <f>'Pre-Opening_Expenses_DEPARTMENT'!R49</f>
        <v>1440235</v>
      </c>
    </row>
    <row r="11" spans="1:18" ht="15" customHeight="1">
      <c r="A11" s="326"/>
      <c r="B11" s="317" t="str">
        <f>'Pre-Opening_Expenses_DEPARTMENT'!D74</f>
        <v>TOTAL NON-PAYROLL</v>
      </c>
      <c r="E11" s="318">
        <f>'Pre-Opening_Expenses_DEPARTMENT'!E74</f>
        <v>0</v>
      </c>
      <c r="F11" s="318">
        <f>'Pre-Opening_Expenses_DEPARTMENT'!F74</f>
        <v>0</v>
      </c>
      <c r="G11" s="318">
        <f>'Pre-Opening_Expenses_DEPARTMENT'!G74</f>
        <v>0</v>
      </c>
      <c r="H11" s="318">
        <f>'Pre-Opening_Expenses_DEPARTMENT'!H74</f>
        <v>0</v>
      </c>
      <c r="I11" s="318">
        <f>'Pre-Opening_Expenses_DEPARTMENT'!I74</f>
        <v>0</v>
      </c>
      <c r="J11" s="318">
        <f>'Pre-Opening_Expenses_DEPARTMENT'!J74</f>
        <v>0</v>
      </c>
      <c r="K11" s="318">
        <f>'Pre-Opening_Expenses_DEPARTMENT'!K74</f>
        <v>0</v>
      </c>
      <c r="L11" s="318">
        <f>'Pre-Opening_Expenses_DEPARTMENT'!L74</f>
        <v>0</v>
      </c>
      <c r="M11" s="318">
        <f>'Pre-Opening_Expenses_DEPARTMENT'!M74</f>
        <v>22450</v>
      </c>
      <c r="N11" s="318">
        <f>'Pre-Opening_Expenses_DEPARTMENT'!N74</f>
        <v>24900</v>
      </c>
      <c r="O11" s="318">
        <f>'Pre-Opening_Expenses_DEPARTMENT'!O74</f>
        <v>84050</v>
      </c>
      <c r="P11" s="318">
        <f>'Pre-Opening_Expenses_DEPARTMENT'!P74</f>
        <v>77950</v>
      </c>
      <c r="Q11" s="318">
        <f>'Pre-Opening_Expenses_DEPARTMENT'!Q74</f>
        <v>248700</v>
      </c>
      <c r="R11" s="318">
        <f>'Pre-Opening_Expenses_DEPARTMENT'!R74</f>
        <v>458050</v>
      </c>
    </row>
    <row r="12" spans="1:18" ht="15" customHeight="1" thickBot="1">
      <c r="A12" s="343" t="str">
        <f>'Pre-Opening_Expenses_DEPARTMENT'!B75</f>
        <v xml:space="preserve">TOTAL ROOMS DIVISION </v>
      </c>
      <c r="B12" s="343"/>
      <c r="C12" s="343"/>
      <c r="D12" s="343"/>
      <c r="E12" s="323">
        <f>'Pre-Opening_Expenses_DEPARTMENT'!E75</f>
        <v>0</v>
      </c>
      <c r="F12" s="323">
        <f>'Pre-Opening_Expenses_DEPARTMENT'!F75</f>
        <v>0</v>
      </c>
      <c r="G12" s="323">
        <f>'Pre-Opening_Expenses_DEPARTMENT'!G75</f>
        <v>0</v>
      </c>
      <c r="H12" s="323">
        <f>'Pre-Opening_Expenses_DEPARTMENT'!H75</f>
        <v>0</v>
      </c>
      <c r="I12" s="323">
        <f>'Pre-Opening_Expenses_DEPARTMENT'!I75</f>
        <v>0</v>
      </c>
      <c r="J12" s="323">
        <f>'Pre-Opening_Expenses_DEPARTMENT'!J75</f>
        <v>0</v>
      </c>
      <c r="K12" s="323">
        <f>'Pre-Opening_Expenses_DEPARTMENT'!K75</f>
        <v>0</v>
      </c>
      <c r="L12" s="323">
        <f>'Pre-Opening_Expenses_DEPARTMENT'!L75</f>
        <v>2485</v>
      </c>
      <c r="M12" s="323">
        <f>'Pre-Opening_Expenses_DEPARTMENT'!M75</f>
        <v>68955</v>
      </c>
      <c r="N12" s="323">
        <f>'Pre-Opening_Expenses_DEPARTMENT'!N75</f>
        <v>117555</v>
      </c>
      <c r="O12" s="323">
        <f>'Pre-Opening_Expenses_DEPARTMENT'!O75</f>
        <v>275040</v>
      </c>
      <c r="P12" s="323">
        <f>'Pre-Opening_Expenses_DEPARTMENT'!P75</f>
        <v>615420</v>
      </c>
      <c r="Q12" s="323">
        <f>'Pre-Opening_Expenses_DEPARTMENT'!Q75</f>
        <v>818830</v>
      </c>
      <c r="R12" s="323">
        <f>'Pre-Opening_Expenses_DEPARTMENT'!R75</f>
        <v>1898285</v>
      </c>
    </row>
    <row r="14" spans="1:18" s="316" customFormat="1" ht="15" customHeight="1">
      <c r="A14" s="401" t="str">
        <f>'Pre-Opening_Expenses_DEPARTMENT'!B77</f>
        <v>FOOD &amp; BEVERAGE DIVISION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401"/>
      <c r="M14" s="401"/>
      <c r="N14" s="401"/>
      <c r="O14" s="401"/>
      <c r="P14" s="401"/>
      <c r="Q14" s="401"/>
      <c r="R14" s="401"/>
    </row>
    <row r="15" spans="1:18" ht="15" customHeight="1">
      <c r="A15" s="326"/>
      <c r="B15" s="317" t="str">
        <f>'Pre-Opening_Expenses_DEPARTMENT'!D85</f>
        <v>TOTAL FOOD &amp; BEVERAGE DIVISION PAYROLL</v>
      </c>
      <c r="E15" s="318">
        <f>'Pre-Opening_Expenses_DEPARTMENT'!E85</f>
        <v>0</v>
      </c>
      <c r="F15" s="318">
        <f>'Pre-Opening_Expenses_DEPARTMENT'!F85</f>
        <v>0</v>
      </c>
      <c r="G15" s="318">
        <f>'Pre-Opening_Expenses_DEPARTMENT'!G85</f>
        <v>0</v>
      </c>
      <c r="H15" s="318">
        <f>'Pre-Opening_Expenses_DEPARTMENT'!H85</f>
        <v>0</v>
      </c>
      <c r="I15" s="318">
        <f>'Pre-Opening_Expenses_DEPARTMENT'!I85</f>
        <v>0</v>
      </c>
      <c r="J15" s="318">
        <f>'Pre-Opening_Expenses_DEPARTMENT'!J85</f>
        <v>0</v>
      </c>
      <c r="K15" s="588">
        <f>'Pre-Opening_Expenses_DEPARTMENT'!K85</f>
        <v>0</v>
      </c>
      <c r="L15" s="588">
        <f>'Pre-Opening_Expenses_DEPARTMENT'!L85</f>
        <v>0</v>
      </c>
      <c r="M15" s="588">
        <f>'Pre-Opening_Expenses_DEPARTMENT'!M85</f>
        <v>95850</v>
      </c>
      <c r="N15" s="588">
        <f>'Pre-Opening_Expenses_DEPARTMENT'!N85</f>
        <v>156910</v>
      </c>
      <c r="O15" s="588">
        <f>'Pre-Opening_Expenses_DEPARTMENT'!O85</f>
        <v>250630</v>
      </c>
      <c r="P15" s="588">
        <f>'Pre-Opening_Expenses_DEPARTMENT'!P85</f>
        <v>981930</v>
      </c>
      <c r="Q15" s="588">
        <f>'Pre-Opening_Expenses_DEPARTMENT'!Q85</f>
        <v>981930</v>
      </c>
      <c r="R15" s="318">
        <f>'Pre-Opening_Expenses_DEPARTMENT'!R85</f>
        <v>2467250</v>
      </c>
    </row>
    <row r="16" spans="1:18" ht="15" customHeight="1">
      <c r="A16" s="326"/>
      <c r="B16" s="317" t="str">
        <f>'Pre-Opening_Expenses_DEPARTMENT'!D112</f>
        <v>TOTAL NON-PAYROLL</v>
      </c>
      <c r="E16" s="318">
        <f>'Pre-Opening_Expenses_DEPARTMENT'!E112</f>
        <v>0</v>
      </c>
      <c r="F16" s="318">
        <f>'Pre-Opening_Expenses_DEPARTMENT'!F112</f>
        <v>0</v>
      </c>
      <c r="G16" s="318">
        <f>'Pre-Opening_Expenses_DEPARTMENT'!G112</f>
        <v>0</v>
      </c>
      <c r="H16" s="318">
        <f>'Pre-Opening_Expenses_DEPARTMENT'!H112</f>
        <v>0</v>
      </c>
      <c r="I16" s="318">
        <f>'Pre-Opening_Expenses_DEPARTMENT'!I112</f>
        <v>0</v>
      </c>
      <c r="J16" s="318">
        <f>'Pre-Opening_Expenses_DEPARTMENT'!J112</f>
        <v>0</v>
      </c>
      <c r="K16" s="318">
        <f>'Pre-Opening_Expenses_DEPARTMENT'!K112</f>
        <v>0</v>
      </c>
      <c r="L16" s="318">
        <f>'Pre-Opening_Expenses_DEPARTMENT'!L112</f>
        <v>0</v>
      </c>
      <c r="M16" s="318">
        <f>'Pre-Opening_Expenses_DEPARTMENT'!M112</f>
        <v>27250</v>
      </c>
      <c r="N16" s="318">
        <f>'Pre-Opening_Expenses_DEPARTMENT'!N112</f>
        <v>31600</v>
      </c>
      <c r="O16" s="318">
        <f>'Pre-Opening_Expenses_DEPARTMENT'!O112</f>
        <v>73000</v>
      </c>
      <c r="P16" s="318">
        <f>'Pre-Opening_Expenses_DEPARTMENT'!P112</f>
        <v>135350</v>
      </c>
      <c r="Q16" s="318">
        <f>'Pre-Opening_Expenses_DEPARTMENT'!Q112</f>
        <v>1152550</v>
      </c>
      <c r="R16" s="318">
        <f>'Pre-Opening_Expenses_DEPARTMENT'!R112</f>
        <v>1419750</v>
      </c>
    </row>
    <row r="17" spans="1:18" ht="15" customHeight="1" thickBot="1">
      <c r="A17" s="343" t="str">
        <f>'Pre-Opening_Expenses_DEPARTMENT'!B113</f>
        <v>TOTAL FOOD &amp; BEVERAGE DIVISION</v>
      </c>
      <c r="B17" s="343"/>
      <c r="C17" s="343"/>
      <c r="D17" s="343"/>
      <c r="E17" s="323">
        <f>'Pre-Opening_Expenses_DEPARTMENT'!E113</f>
        <v>0</v>
      </c>
      <c r="F17" s="323">
        <f>'Pre-Opening_Expenses_DEPARTMENT'!F113</f>
        <v>0</v>
      </c>
      <c r="G17" s="323">
        <f>'Pre-Opening_Expenses_DEPARTMENT'!G113</f>
        <v>0</v>
      </c>
      <c r="H17" s="323">
        <f>'Pre-Opening_Expenses_DEPARTMENT'!H113</f>
        <v>0</v>
      </c>
      <c r="I17" s="323">
        <f>'Pre-Opening_Expenses_DEPARTMENT'!I113</f>
        <v>0</v>
      </c>
      <c r="J17" s="323">
        <f>'Pre-Opening_Expenses_DEPARTMENT'!J113</f>
        <v>0</v>
      </c>
      <c r="K17" s="323">
        <f>'Pre-Opening_Expenses_DEPARTMENT'!K113</f>
        <v>0</v>
      </c>
      <c r="L17" s="323">
        <f>'Pre-Opening_Expenses_DEPARTMENT'!L113</f>
        <v>0</v>
      </c>
      <c r="M17" s="323">
        <f>'Pre-Opening_Expenses_DEPARTMENT'!M113</f>
        <v>123100</v>
      </c>
      <c r="N17" s="323">
        <f>'Pre-Opening_Expenses_DEPARTMENT'!N113</f>
        <v>188510</v>
      </c>
      <c r="O17" s="323">
        <f>'Pre-Opening_Expenses_DEPARTMENT'!O113</f>
        <v>323630</v>
      </c>
      <c r="P17" s="323">
        <f>'Pre-Opening_Expenses_DEPARTMENT'!P113</f>
        <v>1117280</v>
      </c>
      <c r="Q17" s="323">
        <f>'Pre-Opening_Expenses_DEPARTMENT'!Q113</f>
        <v>2134480</v>
      </c>
      <c r="R17" s="323">
        <f>'Pre-Opening_Expenses_DEPARTMENT'!R113</f>
        <v>3887000</v>
      </c>
    </row>
    <row r="19" spans="1:18" s="316" customFormat="1" ht="15" customHeight="1">
      <c r="A19" s="401" t="str">
        <f>'Pre-Opening_Expenses_DEPARTMENT'!B115</f>
        <v>FINANCE DIVISION</v>
      </c>
      <c r="B19" s="401"/>
      <c r="C19" s="401"/>
      <c r="D19" s="401"/>
      <c r="E19" s="401"/>
      <c r="F19" s="401"/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</row>
    <row r="20" spans="1:18" ht="15" customHeight="1">
      <c r="A20" s="326"/>
      <c r="B20" s="317" t="str">
        <f>'Pre-Opening_Expenses_DEPARTMENT'!D123</f>
        <v>TOTAL FINANCE DIVISION PAYROLL</v>
      </c>
      <c r="E20" s="318">
        <f>'Pre-Opening_Expenses_DEPARTMENT'!E123</f>
        <v>0</v>
      </c>
      <c r="F20" s="318">
        <f>'Pre-Opening_Expenses_DEPARTMENT'!F123</f>
        <v>0</v>
      </c>
      <c r="G20" s="318">
        <f>'Pre-Opening_Expenses_DEPARTMENT'!G123</f>
        <v>0</v>
      </c>
      <c r="H20" s="318">
        <f>'Pre-Opening_Expenses_DEPARTMENT'!H123</f>
        <v>0</v>
      </c>
      <c r="I20" s="318">
        <f>'Pre-Opening_Expenses_DEPARTMENT'!I123</f>
        <v>0</v>
      </c>
      <c r="J20" s="318">
        <f>'Pre-Opening_Expenses_DEPARTMENT'!J123</f>
        <v>0</v>
      </c>
      <c r="K20" s="588">
        <f>'Pre-Opening_Expenses_DEPARTMENT'!K123</f>
        <v>10650</v>
      </c>
      <c r="L20" s="588">
        <f>'Pre-Opening_Expenses_DEPARTMENT'!L123</f>
        <v>46150</v>
      </c>
      <c r="M20" s="588">
        <f>'Pre-Opening_Expenses_DEPARTMENT'!M123</f>
        <v>85910</v>
      </c>
      <c r="N20" s="588">
        <f>'Pre-Opening_Expenses_DEPARTMENT'!N123</f>
        <v>154070</v>
      </c>
      <c r="O20" s="588">
        <f>'Pre-Opening_Expenses_DEPARTMENT'!O123</f>
        <v>212290</v>
      </c>
      <c r="P20" s="588">
        <f>'Pre-Opening_Expenses_DEPARTMENT'!P123</f>
        <v>295360</v>
      </c>
      <c r="Q20" s="588">
        <f>'Pre-Opening_Expenses_DEPARTMENT'!Q123</f>
        <v>295360</v>
      </c>
      <c r="R20" s="318">
        <f>'Pre-Opening_Expenses_DEPARTMENT'!R123</f>
        <v>1099790</v>
      </c>
    </row>
    <row r="21" spans="1:18" ht="15" customHeight="1">
      <c r="A21" s="326"/>
      <c r="B21" s="317" t="str">
        <f>'Pre-Opening_Expenses_DEPARTMENT'!D167</f>
        <v>TOTAL NON-PAYROLL</v>
      </c>
      <c r="E21" s="318">
        <f>'Pre-Opening_Expenses_DEPARTMENT'!E167</f>
        <v>0</v>
      </c>
      <c r="F21" s="318">
        <f>'Pre-Opening_Expenses_DEPARTMENT'!F167</f>
        <v>0</v>
      </c>
      <c r="G21" s="318">
        <f>'Pre-Opening_Expenses_DEPARTMENT'!G167</f>
        <v>0</v>
      </c>
      <c r="H21" s="318">
        <f>'Pre-Opening_Expenses_DEPARTMENT'!H167</f>
        <v>0</v>
      </c>
      <c r="I21" s="318">
        <f>'Pre-Opening_Expenses_DEPARTMENT'!I167</f>
        <v>0</v>
      </c>
      <c r="J21" s="318">
        <f>'Pre-Opening_Expenses_DEPARTMENT'!J167</f>
        <v>0</v>
      </c>
      <c r="K21" s="318">
        <f>'Pre-Opening_Expenses_DEPARTMENT'!K167</f>
        <v>0</v>
      </c>
      <c r="L21" s="318">
        <f>'Pre-Opening_Expenses_DEPARTMENT'!L167</f>
        <v>17006</v>
      </c>
      <c r="M21" s="318">
        <f>'Pre-Opening_Expenses_DEPARTMENT'!M167</f>
        <v>39500</v>
      </c>
      <c r="N21" s="318">
        <f>'Pre-Opening_Expenses_DEPARTMENT'!N167</f>
        <v>43150</v>
      </c>
      <c r="O21" s="318">
        <f>'Pre-Opening_Expenses_DEPARTMENT'!O167</f>
        <v>64650</v>
      </c>
      <c r="P21" s="318">
        <f>'Pre-Opening_Expenses_DEPARTMENT'!P167</f>
        <v>46900</v>
      </c>
      <c r="Q21" s="318">
        <f>'Pre-Opening_Expenses_DEPARTMENT'!Q167</f>
        <v>41050</v>
      </c>
      <c r="R21" s="318">
        <f>'Pre-Opening_Expenses_DEPARTMENT'!R167</f>
        <v>252256</v>
      </c>
    </row>
    <row r="22" spans="1:18" ht="15" customHeight="1" thickBot="1">
      <c r="A22" s="343" t="str">
        <f>'Pre-Opening_Expenses_DEPARTMENT'!B168</f>
        <v>TOTAL FINANCE DIVISION</v>
      </c>
      <c r="B22" s="343"/>
      <c r="C22" s="343"/>
      <c r="D22" s="343"/>
      <c r="E22" s="323">
        <f>'Pre-Opening_Expenses_DEPARTMENT'!E168</f>
        <v>0</v>
      </c>
      <c r="F22" s="323">
        <f>'Pre-Opening_Expenses_DEPARTMENT'!F168</f>
        <v>0</v>
      </c>
      <c r="G22" s="323">
        <f>'Pre-Opening_Expenses_DEPARTMENT'!G168</f>
        <v>0</v>
      </c>
      <c r="H22" s="323">
        <f>'Pre-Opening_Expenses_DEPARTMENT'!H168</f>
        <v>0</v>
      </c>
      <c r="I22" s="323">
        <f>'Pre-Opening_Expenses_DEPARTMENT'!I168</f>
        <v>0</v>
      </c>
      <c r="J22" s="323">
        <f>'Pre-Opening_Expenses_DEPARTMENT'!J168</f>
        <v>0</v>
      </c>
      <c r="K22" s="323">
        <f>'Pre-Opening_Expenses_DEPARTMENT'!K168</f>
        <v>10650</v>
      </c>
      <c r="L22" s="323">
        <f>'Pre-Opening_Expenses_DEPARTMENT'!L168</f>
        <v>63156</v>
      </c>
      <c r="M22" s="323">
        <f>'Pre-Opening_Expenses_DEPARTMENT'!M168</f>
        <v>125410</v>
      </c>
      <c r="N22" s="323">
        <f>'Pre-Opening_Expenses_DEPARTMENT'!N168</f>
        <v>197220</v>
      </c>
      <c r="O22" s="323">
        <f>'Pre-Opening_Expenses_DEPARTMENT'!O168</f>
        <v>276940</v>
      </c>
      <c r="P22" s="323">
        <f>'Pre-Opening_Expenses_DEPARTMENT'!P168</f>
        <v>342260</v>
      </c>
      <c r="Q22" s="323">
        <f>'Pre-Opening_Expenses_DEPARTMENT'!Q168</f>
        <v>336410</v>
      </c>
      <c r="R22" s="323">
        <f>'Pre-Opening_Expenses_DEPARTMENT'!R168</f>
        <v>1352046</v>
      </c>
    </row>
    <row r="24" spans="1:18" s="316" customFormat="1" ht="15" customHeight="1">
      <c r="A24" s="401" t="str">
        <f>'Pre-Opening_Expenses_DEPARTMENT'!B170</f>
        <v>SALES AND MARKETING DIVISION</v>
      </c>
      <c r="B24" s="401"/>
      <c r="C24" s="401"/>
      <c r="D24" s="401"/>
      <c r="E24" s="401"/>
      <c r="F24" s="401"/>
      <c r="G24" s="401"/>
      <c r="H24" s="401"/>
      <c r="I24" s="401"/>
      <c r="J24" s="401"/>
      <c r="K24" s="401"/>
      <c r="L24" s="401"/>
      <c r="M24" s="401"/>
      <c r="N24" s="401"/>
      <c r="O24" s="401"/>
      <c r="P24" s="401"/>
      <c r="Q24" s="401"/>
      <c r="R24" s="401"/>
    </row>
    <row r="25" spans="1:18" ht="15" customHeight="1">
      <c r="A25" s="326"/>
      <c r="B25" s="317" t="str">
        <f>'Pre-Opening_Expenses_DEPARTMENT'!D178</f>
        <v>TOTAL SALES AND MARKETING DIVISION PAYROLL</v>
      </c>
      <c r="E25" s="318">
        <f>'Pre-Opening_Expenses_DEPARTMENT'!E178</f>
        <v>0</v>
      </c>
      <c r="F25" s="318">
        <f>'Pre-Opening_Expenses_DEPARTMENT'!F178</f>
        <v>0</v>
      </c>
      <c r="G25" s="318">
        <f>'Pre-Opening_Expenses_DEPARTMENT'!G178</f>
        <v>0</v>
      </c>
      <c r="H25" s="318">
        <f>'Pre-Opening_Expenses_DEPARTMENT'!H178</f>
        <v>0</v>
      </c>
      <c r="I25" s="318">
        <f>'Pre-Opening_Expenses_DEPARTMENT'!I178</f>
        <v>0</v>
      </c>
      <c r="J25" s="318">
        <f>'Pre-Opening_Expenses_DEPARTMENT'!J178</f>
        <v>0</v>
      </c>
      <c r="K25" s="588">
        <f>'Pre-Opening_Expenses_DEPARTMENT'!K178</f>
        <v>0</v>
      </c>
      <c r="L25" s="588">
        <f>'Pre-Opening_Expenses_DEPARTMENT'!L178</f>
        <v>0</v>
      </c>
      <c r="M25" s="588">
        <f>'Pre-Opening_Expenses_DEPARTMENT'!M178</f>
        <v>58930</v>
      </c>
      <c r="N25" s="588">
        <f>'Pre-Opening_Expenses_DEPARTMENT'!N178</f>
        <v>148390</v>
      </c>
      <c r="O25" s="588">
        <f>'Pre-Opening_Expenses_DEPARTMENT'!O178</f>
        <v>169690</v>
      </c>
      <c r="P25" s="588">
        <f>'Pre-Opening_Expenses_DEPARTMENT'!P178</f>
        <v>169690</v>
      </c>
      <c r="Q25" s="588">
        <f>'Pre-Opening_Expenses_DEPARTMENT'!Q178</f>
        <v>169690</v>
      </c>
      <c r="R25" s="318">
        <f>'Pre-Opening_Expenses_DEPARTMENT'!R178</f>
        <v>716390</v>
      </c>
    </row>
    <row r="26" spans="1:18" ht="15" customHeight="1">
      <c r="A26" s="326"/>
      <c r="C26" s="326" t="str">
        <f>'Pre-Opening_Expenses_DEPARTMENT'!D201</f>
        <v>TOTAL SALES GENERAL EXPENSES</v>
      </c>
      <c r="D26" s="326"/>
      <c r="E26" s="319">
        <f>'Pre-Opening_Expenses_DEPARTMENT'!E201</f>
        <v>0</v>
      </c>
      <c r="F26" s="320">
        <f>'Pre-Opening_Expenses_DEPARTMENT'!F201</f>
        <v>0</v>
      </c>
      <c r="G26" s="320">
        <f>'Pre-Opening_Expenses_DEPARTMENT'!G201</f>
        <v>0</v>
      </c>
      <c r="H26" s="320">
        <f>'Pre-Opening_Expenses_DEPARTMENT'!H201</f>
        <v>0</v>
      </c>
      <c r="I26" s="320">
        <f>'Pre-Opening_Expenses_DEPARTMENT'!I201</f>
        <v>0</v>
      </c>
      <c r="J26" s="320">
        <f>'Pre-Opening_Expenses_DEPARTMENT'!J201</f>
        <v>0</v>
      </c>
      <c r="K26" s="325">
        <f>'Pre-Opening_Expenses_DEPARTMENT'!K201</f>
        <v>0</v>
      </c>
      <c r="L26" s="325">
        <f>'Pre-Opening_Expenses_DEPARTMENT'!L201</f>
        <v>0</v>
      </c>
      <c r="M26" s="325">
        <f>'Pre-Opening_Expenses_DEPARTMENT'!M201</f>
        <v>78700</v>
      </c>
      <c r="N26" s="325">
        <f>'Pre-Opening_Expenses_DEPARTMENT'!N201</f>
        <v>53750</v>
      </c>
      <c r="O26" s="325">
        <f>'Pre-Opening_Expenses_DEPARTMENT'!O201</f>
        <v>124550</v>
      </c>
      <c r="P26" s="325">
        <f>'Pre-Opening_Expenses_DEPARTMENT'!P201</f>
        <v>101500</v>
      </c>
      <c r="Q26" s="325">
        <f>'Pre-Opening_Expenses_DEPARTMENT'!Q201</f>
        <v>552000</v>
      </c>
      <c r="R26" s="325">
        <f>'Pre-Opening_Expenses_DEPARTMENT'!R201</f>
        <v>910500</v>
      </c>
    </row>
    <row r="27" spans="1:18" ht="15" customHeight="1">
      <c r="A27" s="326"/>
      <c r="C27" s="326" t="str">
        <f>'Pre-Opening_Expenses_DEPARTMENT'!D216</f>
        <v>TOTAL PUBLIC RELATIONS GENERAL EXPENSES</v>
      </c>
      <c r="D27" s="326"/>
      <c r="E27" s="324">
        <f>'Pre-Opening_Expenses_DEPARTMENT'!E216</f>
        <v>0</v>
      </c>
      <c r="F27" s="325">
        <f>'Pre-Opening_Expenses_DEPARTMENT'!F216</f>
        <v>0</v>
      </c>
      <c r="G27" s="325">
        <f>'Pre-Opening_Expenses_DEPARTMENT'!G216</f>
        <v>0</v>
      </c>
      <c r="H27" s="325">
        <f>'Pre-Opening_Expenses_DEPARTMENT'!H216</f>
        <v>0</v>
      </c>
      <c r="I27" s="325">
        <f>'Pre-Opening_Expenses_DEPARTMENT'!I216</f>
        <v>0</v>
      </c>
      <c r="J27" s="325">
        <f>'Pre-Opening_Expenses_DEPARTMENT'!J216</f>
        <v>0</v>
      </c>
      <c r="K27" s="325">
        <f>'Pre-Opening_Expenses_DEPARTMENT'!K216</f>
        <v>0</v>
      </c>
      <c r="L27" s="325">
        <f>'Pre-Opening_Expenses_DEPARTMENT'!L216</f>
        <v>4500</v>
      </c>
      <c r="M27" s="325">
        <f>'Pre-Opening_Expenses_DEPARTMENT'!M216</f>
        <v>7000</v>
      </c>
      <c r="N27" s="325">
        <f>'Pre-Opening_Expenses_DEPARTMENT'!N216</f>
        <v>40000</v>
      </c>
      <c r="O27" s="325">
        <f>'Pre-Opening_Expenses_DEPARTMENT'!O216</f>
        <v>40000</v>
      </c>
      <c r="P27" s="325">
        <f>'Pre-Opening_Expenses_DEPARTMENT'!P216</f>
        <v>65500</v>
      </c>
      <c r="Q27" s="325">
        <f>'Pre-Opening_Expenses_DEPARTMENT'!Q216</f>
        <v>92500</v>
      </c>
      <c r="R27" s="325">
        <f>'Pre-Opening_Expenses_DEPARTMENT'!R216</f>
        <v>249500</v>
      </c>
    </row>
    <row r="28" spans="1:18" ht="15" customHeight="1">
      <c r="A28" s="326"/>
      <c r="C28" s="326" t="str">
        <f>'Pre-Opening_Expenses_DEPARTMENT'!C300</f>
        <v>TOTAL MARKETING EXPENSES</v>
      </c>
      <c r="D28" s="326"/>
      <c r="E28" s="321">
        <f>'Pre-Opening_Expenses_DEPARTMENT'!E300</f>
        <v>0</v>
      </c>
      <c r="F28" s="322">
        <f>'Pre-Opening_Expenses_DEPARTMENT'!F300</f>
        <v>0</v>
      </c>
      <c r="G28" s="322">
        <f>'Pre-Opening_Expenses_DEPARTMENT'!G300</f>
        <v>0</v>
      </c>
      <c r="H28" s="322">
        <f>'Pre-Opening_Expenses_DEPARTMENT'!H300</f>
        <v>0</v>
      </c>
      <c r="I28" s="322">
        <f>'Pre-Opening_Expenses_DEPARTMENT'!I300</f>
        <v>0</v>
      </c>
      <c r="J28" s="322">
        <f>'Pre-Opening_Expenses_DEPARTMENT'!J300</f>
        <v>0</v>
      </c>
      <c r="K28" s="325">
        <f>'Pre-Opening_Expenses_DEPARTMENT'!K300</f>
        <v>0</v>
      </c>
      <c r="L28" s="325">
        <f>'Pre-Opening_Expenses_DEPARTMENT'!L300</f>
        <v>0</v>
      </c>
      <c r="M28" s="325">
        <f>'Pre-Opening_Expenses_DEPARTMENT'!M300</f>
        <v>50000</v>
      </c>
      <c r="N28" s="325">
        <f>'Pre-Opening_Expenses_DEPARTMENT'!N300</f>
        <v>71150</v>
      </c>
      <c r="O28" s="325">
        <f>'Pre-Opening_Expenses_DEPARTMENT'!O300</f>
        <v>413750</v>
      </c>
      <c r="P28" s="325">
        <f>'Pre-Opening_Expenses_DEPARTMENT'!P300</f>
        <v>770000</v>
      </c>
      <c r="Q28" s="325">
        <f>'Pre-Opening_Expenses_DEPARTMENT'!Q300</f>
        <v>1046250</v>
      </c>
      <c r="R28" s="325">
        <f>'Pre-Opening_Expenses_DEPARTMENT'!R300</f>
        <v>2351150</v>
      </c>
    </row>
    <row r="29" spans="1:18" ht="15" customHeight="1">
      <c r="A29" s="326"/>
      <c r="B29" s="317" t="str">
        <f>'Pre-Opening_Expenses_DEPARTMENT'!D301</f>
        <v>TOTAL NON-PAYROLL</v>
      </c>
      <c r="E29" s="318">
        <f>'Pre-Opening_Expenses_DEPARTMENT'!E301</f>
        <v>0</v>
      </c>
      <c r="F29" s="318">
        <f>'Pre-Opening_Expenses_DEPARTMENT'!F301</f>
        <v>0</v>
      </c>
      <c r="G29" s="318">
        <f>'Pre-Opening_Expenses_DEPARTMENT'!G301</f>
        <v>0</v>
      </c>
      <c r="H29" s="318">
        <f>'Pre-Opening_Expenses_DEPARTMENT'!H301</f>
        <v>0</v>
      </c>
      <c r="I29" s="318">
        <f>'Pre-Opening_Expenses_DEPARTMENT'!I301</f>
        <v>0</v>
      </c>
      <c r="J29" s="318">
        <f>'Pre-Opening_Expenses_DEPARTMENT'!J301</f>
        <v>0</v>
      </c>
      <c r="K29" s="318">
        <f>'Pre-Opening_Expenses_DEPARTMENT'!K301</f>
        <v>0</v>
      </c>
      <c r="L29" s="318">
        <f>'Pre-Opening_Expenses_DEPARTMENT'!L301</f>
        <v>4500</v>
      </c>
      <c r="M29" s="318">
        <f>'Pre-Opening_Expenses_DEPARTMENT'!M301</f>
        <v>135700</v>
      </c>
      <c r="N29" s="318">
        <f>'Pre-Opening_Expenses_DEPARTMENT'!N301</f>
        <v>164900</v>
      </c>
      <c r="O29" s="318">
        <f>'Pre-Opening_Expenses_DEPARTMENT'!O301</f>
        <v>578300</v>
      </c>
      <c r="P29" s="318">
        <f>'Pre-Opening_Expenses_DEPARTMENT'!P301</f>
        <v>937000</v>
      </c>
      <c r="Q29" s="318">
        <f>'Pre-Opening_Expenses_DEPARTMENT'!Q301</f>
        <v>1690750</v>
      </c>
      <c r="R29" s="318">
        <f>'Pre-Opening_Expenses_DEPARTMENT'!R301</f>
        <v>3511150</v>
      </c>
    </row>
    <row r="30" spans="1:18" ht="15" customHeight="1" thickBot="1">
      <c r="A30" s="343" t="str">
        <f>'Pre-Opening_Expenses_DEPARTMENT'!B302</f>
        <v>TOTAL SALES AND MARKETING DIVISION</v>
      </c>
      <c r="B30" s="343"/>
      <c r="C30" s="343"/>
      <c r="D30" s="343"/>
      <c r="E30" s="323">
        <f>'Pre-Opening_Expenses_DEPARTMENT'!E302</f>
        <v>0</v>
      </c>
      <c r="F30" s="323">
        <f>'Pre-Opening_Expenses_DEPARTMENT'!F302</f>
        <v>0</v>
      </c>
      <c r="G30" s="323">
        <f>'Pre-Opening_Expenses_DEPARTMENT'!G302</f>
        <v>0</v>
      </c>
      <c r="H30" s="323">
        <f>'Pre-Opening_Expenses_DEPARTMENT'!H302</f>
        <v>0</v>
      </c>
      <c r="I30" s="323">
        <f>'Pre-Opening_Expenses_DEPARTMENT'!I302</f>
        <v>0</v>
      </c>
      <c r="J30" s="323">
        <f>'Pre-Opening_Expenses_DEPARTMENT'!J302</f>
        <v>0</v>
      </c>
      <c r="K30" s="323">
        <f>'Pre-Opening_Expenses_DEPARTMENT'!K302</f>
        <v>0</v>
      </c>
      <c r="L30" s="323">
        <f>'Pre-Opening_Expenses_DEPARTMENT'!L302</f>
        <v>4500</v>
      </c>
      <c r="M30" s="323">
        <f>'Pre-Opening_Expenses_DEPARTMENT'!M302</f>
        <v>194630</v>
      </c>
      <c r="N30" s="323">
        <f>'Pre-Opening_Expenses_DEPARTMENT'!N302</f>
        <v>313290</v>
      </c>
      <c r="O30" s="323">
        <f>'Pre-Opening_Expenses_DEPARTMENT'!O302</f>
        <v>747990</v>
      </c>
      <c r="P30" s="323">
        <f>'Pre-Opening_Expenses_DEPARTMENT'!P302</f>
        <v>1106690</v>
      </c>
      <c r="Q30" s="323">
        <f>'Pre-Opening_Expenses_DEPARTMENT'!Q302</f>
        <v>1860440</v>
      </c>
      <c r="R30" s="323">
        <f>'Pre-Opening_Expenses_DEPARTMENT'!R302</f>
        <v>4227540</v>
      </c>
    </row>
    <row r="32" spans="1:18" s="316" customFormat="1" ht="15" customHeight="1">
      <c r="A32" s="401" t="str">
        <f>'Pre-Opening_Expenses_DEPARTMENT'!B304</f>
        <v>POMEC DIVISION</v>
      </c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</row>
    <row r="33" spans="1:18" ht="15" customHeight="1">
      <c r="A33" s="326"/>
      <c r="B33" s="326" t="str">
        <f>'Pre-Opening_Expenses_DEPARTMENT'!D309</f>
        <v>TOTAL POMEC DIVISION PAYROLL</v>
      </c>
      <c r="C33" s="326"/>
      <c r="D33" s="326"/>
      <c r="E33" s="318">
        <f>'Pre-Opening_Expenses_DEPARTMENT'!E309</f>
        <v>0</v>
      </c>
      <c r="F33" s="318">
        <f>'Pre-Opening_Expenses_DEPARTMENT'!F309</f>
        <v>0</v>
      </c>
      <c r="G33" s="318">
        <f>'Pre-Opening_Expenses_DEPARTMENT'!G309</f>
        <v>0</v>
      </c>
      <c r="H33" s="318">
        <f>'Pre-Opening_Expenses_DEPARTMENT'!H309</f>
        <v>0</v>
      </c>
      <c r="I33" s="318">
        <f>'Pre-Opening_Expenses_DEPARTMENT'!I309</f>
        <v>0</v>
      </c>
      <c r="J33" s="318">
        <f>'Pre-Opening_Expenses_DEPARTMENT'!J309</f>
        <v>0</v>
      </c>
      <c r="K33" s="588">
        <f>'Pre-Opening_Expenses_DEPARTMENT'!K309</f>
        <v>0</v>
      </c>
      <c r="L33" s="588">
        <f>'Pre-Opening_Expenses_DEPARTMENT'!L309</f>
        <v>0</v>
      </c>
      <c r="M33" s="588">
        <f>'Pre-Opening_Expenses_DEPARTMENT'!M309</f>
        <v>32660</v>
      </c>
      <c r="N33" s="588">
        <f>'Pre-Opening_Expenses_DEPARTMENT'!N309</f>
        <v>32660</v>
      </c>
      <c r="O33" s="588">
        <f>'Pre-Opening_Expenses_DEPARTMENT'!O309</f>
        <v>74550</v>
      </c>
      <c r="P33" s="588">
        <f>'Pre-Opening_Expenses_DEPARTMENT'!P309</f>
        <v>78100</v>
      </c>
      <c r="Q33" s="588">
        <f>'Pre-Opening_Expenses_DEPARTMENT'!Q309</f>
        <v>78100</v>
      </c>
      <c r="R33" s="318">
        <f>'Pre-Opening_Expenses_DEPARTMENT'!R309</f>
        <v>296070</v>
      </c>
    </row>
    <row r="34" spans="1:18" ht="15" customHeight="1">
      <c r="A34" s="326"/>
      <c r="B34" s="326" t="str">
        <f>'Pre-Opening_Expenses_DEPARTMENT'!D334</f>
        <v>TOTAL NON-PAYROLL</v>
      </c>
      <c r="C34" s="326"/>
      <c r="D34" s="326"/>
      <c r="E34" s="318">
        <f>'Pre-Opening_Expenses_DEPARTMENT'!E334</f>
        <v>0</v>
      </c>
      <c r="F34" s="318">
        <f>'Pre-Opening_Expenses_DEPARTMENT'!F334</f>
        <v>0</v>
      </c>
      <c r="G34" s="318">
        <f>'Pre-Opening_Expenses_DEPARTMENT'!G334</f>
        <v>0</v>
      </c>
      <c r="H34" s="318">
        <f>'Pre-Opening_Expenses_DEPARTMENT'!H334</f>
        <v>0</v>
      </c>
      <c r="I34" s="318">
        <f>'Pre-Opening_Expenses_DEPARTMENT'!I334</f>
        <v>0</v>
      </c>
      <c r="J34" s="318">
        <f>'Pre-Opening_Expenses_DEPARTMENT'!J334</f>
        <v>0</v>
      </c>
      <c r="K34" s="318">
        <f>'Pre-Opening_Expenses_DEPARTMENT'!K334</f>
        <v>0</v>
      </c>
      <c r="L34" s="318">
        <f>'Pre-Opening_Expenses_DEPARTMENT'!L334</f>
        <v>0</v>
      </c>
      <c r="M34" s="318">
        <f>'Pre-Opening_Expenses_DEPARTMENT'!M334</f>
        <v>18375</v>
      </c>
      <c r="N34" s="318">
        <f>'Pre-Opening_Expenses_DEPARTMENT'!N334</f>
        <v>11450</v>
      </c>
      <c r="O34" s="318">
        <f>'Pre-Opening_Expenses_DEPARTMENT'!O334</f>
        <v>18650</v>
      </c>
      <c r="P34" s="318">
        <f>'Pre-Opening_Expenses_DEPARTMENT'!P334</f>
        <v>26650</v>
      </c>
      <c r="Q34" s="318">
        <f>'Pre-Opening_Expenses_DEPARTMENT'!Q334</f>
        <v>60400</v>
      </c>
      <c r="R34" s="318">
        <f>'Pre-Opening_Expenses_DEPARTMENT'!R334</f>
        <v>135525</v>
      </c>
    </row>
    <row r="35" spans="1:18" ht="15" customHeight="1" thickBot="1">
      <c r="A35" s="343" t="str">
        <f>'Pre-Opening_Expenses_DEPARTMENT'!B335</f>
        <v>TOTAL POMEC DIVISION</v>
      </c>
      <c r="B35" s="343"/>
      <c r="C35" s="343"/>
      <c r="D35" s="343"/>
      <c r="E35" s="323">
        <f>'Pre-Opening_Expenses_DEPARTMENT'!E335</f>
        <v>0</v>
      </c>
      <c r="F35" s="323">
        <f>'Pre-Opening_Expenses_DEPARTMENT'!F335</f>
        <v>0</v>
      </c>
      <c r="G35" s="323">
        <f>'Pre-Opening_Expenses_DEPARTMENT'!G335</f>
        <v>0</v>
      </c>
      <c r="H35" s="323">
        <f>'Pre-Opening_Expenses_DEPARTMENT'!H335</f>
        <v>0</v>
      </c>
      <c r="I35" s="323">
        <f>'Pre-Opening_Expenses_DEPARTMENT'!I335</f>
        <v>0</v>
      </c>
      <c r="J35" s="323">
        <f>'Pre-Opening_Expenses_DEPARTMENT'!J335</f>
        <v>0</v>
      </c>
      <c r="K35" s="323">
        <f>'Pre-Opening_Expenses_DEPARTMENT'!K335</f>
        <v>0</v>
      </c>
      <c r="L35" s="323">
        <f>'Pre-Opening_Expenses_DEPARTMENT'!L335</f>
        <v>0</v>
      </c>
      <c r="M35" s="323">
        <f>'Pre-Opening_Expenses_DEPARTMENT'!M335</f>
        <v>51035</v>
      </c>
      <c r="N35" s="323">
        <f>'Pre-Opening_Expenses_DEPARTMENT'!N335</f>
        <v>44110</v>
      </c>
      <c r="O35" s="323">
        <f>'Pre-Opening_Expenses_DEPARTMENT'!O335</f>
        <v>93200</v>
      </c>
      <c r="P35" s="323">
        <f>'Pre-Opening_Expenses_DEPARTMENT'!P335</f>
        <v>104750</v>
      </c>
      <c r="Q35" s="323">
        <f>'Pre-Opening_Expenses_DEPARTMENT'!Q335</f>
        <v>138500</v>
      </c>
      <c r="R35" s="323">
        <f>'Pre-Opening_Expenses_DEPARTMENT'!R335</f>
        <v>431595</v>
      </c>
    </row>
    <row r="37" spans="1:18" s="316" customFormat="1" ht="15" customHeight="1">
      <c r="A37" s="401" t="str">
        <f>'Pre-Opening_Expenses_DEPARTMENT'!B337</f>
        <v>HUMAN RESOURCES DIVISION</v>
      </c>
      <c r="B37" s="401"/>
      <c r="C37" s="401"/>
      <c r="D37" s="401"/>
      <c r="E37" s="401"/>
      <c r="F37" s="401"/>
      <c r="G37" s="401"/>
      <c r="H37" s="401"/>
      <c r="I37" s="401"/>
      <c r="J37" s="401"/>
      <c r="K37" s="401"/>
      <c r="L37" s="401"/>
      <c r="M37" s="401"/>
      <c r="N37" s="401"/>
      <c r="O37" s="401"/>
      <c r="P37" s="401"/>
      <c r="Q37" s="401"/>
      <c r="R37" s="401"/>
    </row>
    <row r="38" spans="1:18" ht="15" customHeight="1">
      <c r="A38" s="326"/>
      <c r="B38" s="326" t="str">
        <f>'Pre-Opening_Expenses_DEPARTMENT'!D342</f>
        <v>TOTAL HUMAN RESOURCES DIVISION PAYROLL</v>
      </c>
      <c r="C38" s="326"/>
      <c r="D38" s="326"/>
      <c r="E38" s="318">
        <f>'Pre-Opening_Expenses_DEPARTMENT'!E342</f>
        <v>0</v>
      </c>
      <c r="F38" s="318">
        <f>'Pre-Opening_Expenses_DEPARTMENT'!F342</f>
        <v>0</v>
      </c>
      <c r="G38" s="318">
        <f>'Pre-Opening_Expenses_DEPARTMENT'!G342</f>
        <v>0</v>
      </c>
      <c r="H38" s="318">
        <f>'Pre-Opening_Expenses_DEPARTMENT'!H342</f>
        <v>0</v>
      </c>
      <c r="I38" s="318">
        <f>'Pre-Opening_Expenses_DEPARTMENT'!I342</f>
        <v>0</v>
      </c>
      <c r="J38" s="318">
        <f>'Pre-Opening_Expenses_DEPARTMENT'!J342</f>
        <v>0</v>
      </c>
      <c r="K38" s="588">
        <f>'Pre-Opening_Expenses_DEPARTMENT'!K342</f>
        <v>24140</v>
      </c>
      <c r="L38" s="588">
        <f>'Pre-Opening_Expenses_DEPARTMENT'!L342</f>
        <v>27335</v>
      </c>
      <c r="M38" s="588">
        <f>'Pre-Opening_Expenses_DEPARTMENT'!M342</f>
        <v>37275</v>
      </c>
      <c r="N38" s="588">
        <f>'Pre-Opening_Expenses_DEPARTMENT'!N342</f>
        <v>57865</v>
      </c>
      <c r="O38" s="588">
        <f>'Pre-Opening_Expenses_DEPARTMENT'!O342</f>
        <v>103660</v>
      </c>
      <c r="P38" s="588">
        <f>'Pre-Opening_Expenses_DEPARTMENT'!P342</f>
        <v>118925</v>
      </c>
      <c r="Q38" s="588">
        <f>'Pre-Opening_Expenses_DEPARTMENT'!Q342</f>
        <v>118925</v>
      </c>
      <c r="R38" s="318">
        <f>'Pre-Opening_Expenses_DEPARTMENT'!R342</f>
        <v>488125</v>
      </c>
    </row>
    <row r="39" spans="1:18" ht="15" customHeight="1">
      <c r="A39" s="326"/>
      <c r="B39" s="326" t="str">
        <f>'Pre-Opening_Expenses_DEPARTMENT'!D407</f>
        <v>TOTAL NON-PAYROLL</v>
      </c>
      <c r="C39" s="326"/>
      <c r="D39" s="326"/>
      <c r="E39" s="318">
        <f>'Pre-Opening_Expenses_DEPARTMENT'!E407</f>
        <v>0</v>
      </c>
      <c r="F39" s="318">
        <f>'Pre-Opening_Expenses_DEPARTMENT'!F407</f>
        <v>0</v>
      </c>
      <c r="G39" s="318">
        <f>'Pre-Opening_Expenses_DEPARTMENT'!G407</f>
        <v>0</v>
      </c>
      <c r="H39" s="318">
        <f>'Pre-Opening_Expenses_DEPARTMENT'!H407</f>
        <v>0</v>
      </c>
      <c r="I39" s="318">
        <f>'Pre-Opening_Expenses_DEPARTMENT'!I407</f>
        <v>0</v>
      </c>
      <c r="J39" s="318">
        <f>'Pre-Opening_Expenses_DEPARTMENT'!J407</f>
        <v>0</v>
      </c>
      <c r="K39" s="318">
        <f>'Pre-Opening_Expenses_DEPARTMENT'!K407</f>
        <v>0</v>
      </c>
      <c r="L39" s="318">
        <f>'Pre-Opening_Expenses_DEPARTMENT'!L407</f>
        <v>21300</v>
      </c>
      <c r="M39" s="318">
        <f>'Pre-Opening_Expenses_DEPARTMENT'!M407</f>
        <v>54025</v>
      </c>
      <c r="N39" s="318">
        <f>'Pre-Opening_Expenses_DEPARTMENT'!N407</f>
        <v>106100</v>
      </c>
      <c r="O39" s="318">
        <f>'Pre-Opening_Expenses_DEPARTMENT'!O407</f>
        <v>130250</v>
      </c>
      <c r="P39" s="318">
        <f>'Pre-Opening_Expenses_DEPARTMENT'!P407</f>
        <v>286350</v>
      </c>
      <c r="Q39" s="318">
        <f>'Pre-Opening_Expenses_DEPARTMENT'!Q407</f>
        <v>266850</v>
      </c>
      <c r="R39" s="318">
        <f>'Pre-Opening_Expenses_DEPARTMENT'!R407</f>
        <v>864875</v>
      </c>
    </row>
    <row r="40" spans="1:18" ht="15" customHeight="1" thickBot="1">
      <c r="A40" s="343" t="str">
        <f>'Pre-Opening_Expenses_DEPARTMENT'!B408</f>
        <v>TOTAL HUMAN RESOURCES DIVISION</v>
      </c>
      <c r="B40" s="343"/>
      <c r="C40" s="343"/>
      <c r="D40" s="343"/>
      <c r="E40" s="323">
        <f>'Pre-Opening_Expenses_DEPARTMENT'!E408</f>
        <v>0</v>
      </c>
      <c r="F40" s="323">
        <f>'Pre-Opening_Expenses_DEPARTMENT'!F408</f>
        <v>0</v>
      </c>
      <c r="G40" s="323">
        <f>'Pre-Opening_Expenses_DEPARTMENT'!G408</f>
        <v>0</v>
      </c>
      <c r="H40" s="323">
        <f>'Pre-Opening_Expenses_DEPARTMENT'!H408</f>
        <v>0</v>
      </c>
      <c r="I40" s="323">
        <f>'Pre-Opening_Expenses_DEPARTMENT'!I408</f>
        <v>0</v>
      </c>
      <c r="J40" s="323">
        <f>'Pre-Opening_Expenses_DEPARTMENT'!J408</f>
        <v>0</v>
      </c>
      <c r="K40" s="323">
        <f>'Pre-Opening_Expenses_DEPARTMENT'!K408</f>
        <v>24140</v>
      </c>
      <c r="L40" s="323">
        <f>'Pre-Opening_Expenses_DEPARTMENT'!L408</f>
        <v>48635</v>
      </c>
      <c r="M40" s="323">
        <f>'Pre-Opening_Expenses_DEPARTMENT'!M408</f>
        <v>91300</v>
      </c>
      <c r="N40" s="323">
        <f>'Pre-Opening_Expenses_DEPARTMENT'!N408</f>
        <v>163965</v>
      </c>
      <c r="O40" s="323">
        <f>'Pre-Opening_Expenses_DEPARTMENT'!O408</f>
        <v>233910</v>
      </c>
      <c r="P40" s="323">
        <f>'Pre-Opening_Expenses_DEPARTMENT'!P408</f>
        <v>405275</v>
      </c>
      <c r="Q40" s="323">
        <f>'Pre-Opening_Expenses_DEPARTMENT'!Q408</f>
        <v>385775</v>
      </c>
      <c r="R40" s="323">
        <f>'Pre-Opening_Expenses_DEPARTMENT'!R408</f>
        <v>1353000</v>
      </c>
    </row>
    <row r="42" spans="1:18" ht="15" customHeight="1">
      <c r="A42" s="316" t="str">
        <f>'Pre-Opening_Expenses_DEPARTMENT'!D410</f>
        <v>TOTAL PAYROLL</v>
      </c>
      <c r="E42" s="318">
        <f>'Pre-Opening_Expenses_DEPARTMENT'!E410</f>
        <v>0</v>
      </c>
      <c r="F42" s="318">
        <f>'Pre-Opening_Expenses_DEPARTMENT'!F410</f>
        <v>0</v>
      </c>
      <c r="G42" s="318">
        <f>'Pre-Opening_Expenses_DEPARTMENT'!G410</f>
        <v>0</v>
      </c>
      <c r="H42" s="318">
        <f>'Pre-Opening_Expenses_DEPARTMENT'!H410</f>
        <v>0</v>
      </c>
      <c r="I42" s="318">
        <f>'Pre-Opening_Expenses_DEPARTMENT'!I410</f>
        <v>0</v>
      </c>
      <c r="J42" s="318">
        <f>'Pre-Opening_Expenses_DEPARTMENT'!J410</f>
        <v>0</v>
      </c>
      <c r="K42" s="318">
        <f>'Pre-Opening_Expenses_DEPARTMENT'!K410</f>
        <v>34790</v>
      </c>
      <c r="L42" s="318">
        <f>'Pre-Opening_Expenses_DEPARTMENT'!L410</f>
        <v>158330</v>
      </c>
      <c r="M42" s="318">
        <f>'Pre-Opening_Expenses_DEPARTMENT'!M410</f>
        <v>550250</v>
      </c>
      <c r="N42" s="318">
        <f>'Pre-Opening_Expenses_DEPARTMENT'!N410</f>
        <v>835670</v>
      </c>
      <c r="O42" s="318">
        <f>'Pre-Opening_Expenses_DEPARTMENT'!O410</f>
        <v>1194930</v>
      </c>
      <c r="P42" s="318">
        <f>'Pre-Opening_Expenses_DEPARTMENT'!P410</f>
        <v>2374595</v>
      </c>
      <c r="Q42" s="318">
        <f>'Pre-Opening_Expenses_DEPARTMENT'!Q410</f>
        <v>2407255</v>
      </c>
      <c r="R42" s="318">
        <f>'Pre-Opening_Expenses_DEPARTMENT'!R410</f>
        <v>7555820</v>
      </c>
    </row>
    <row r="43" spans="1:18" ht="15" customHeight="1">
      <c r="A43" s="316" t="str">
        <f>'Pre-Opening_Expenses_DEPARTMENT'!D411</f>
        <v>TOTAL NON PAYROLL</v>
      </c>
      <c r="E43" s="318">
        <f>'Pre-Opening_Expenses_DEPARTMENT'!E411</f>
        <v>0</v>
      </c>
      <c r="F43" s="318">
        <f>'Pre-Opening_Expenses_DEPARTMENT'!F411</f>
        <v>0</v>
      </c>
      <c r="G43" s="318">
        <f>'Pre-Opening_Expenses_DEPARTMENT'!G411</f>
        <v>0</v>
      </c>
      <c r="H43" s="318">
        <f>'Pre-Opening_Expenses_DEPARTMENT'!H411</f>
        <v>0</v>
      </c>
      <c r="I43" s="318">
        <f>'Pre-Opening_Expenses_DEPARTMENT'!I411</f>
        <v>0</v>
      </c>
      <c r="J43" s="318">
        <f>'Pre-Opening_Expenses_DEPARTMENT'!J411</f>
        <v>0</v>
      </c>
      <c r="K43" s="318">
        <f>'Pre-Opening_Expenses_DEPARTMENT'!K411</f>
        <v>0</v>
      </c>
      <c r="L43" s="318">
        <f>'Pre-Opening_Expenses_DEPARTMENT'!L411</f>
        <v>73306</v>
      </c>
      <c r="M43" s="318">
        <f>'Pre-Opening_Expenses_DEPARTMENT'!M411</f>
        <v>332250</v>
      </c>
      <c r="N43" s="318">
        <f>'Pre-Opening_Expenses_DEPARTMENT'!N411</f>
        <v>448600</v>
      </c>
      <c r="O43" s="318">
        <f>'Pre-Opening_Expenses_DEPARTMENT'!O411</f>
        <v>1002650</v>
      </c>
      <c r="P43" s="318">
        <f>'Pre-Opening_Expenses_DEPARTMENT'!P411</f>
        <v>1565350</v>
      </c>
      <c r="Q43" s="318">
        <f>'Pre-Opening_Expenses_DEPARTMENT'!Q411</f>
        <v>3483400</v>
      </c>
      <c r="R43" s="318">
        <f>'Pre-Opening_Expenses_DEPARTMENT'!R411</f>
        <v>6905556</v>
      </c>
    </row>
    <row r="44" spans="1:18" ht="15" customHeight="1">
      <c r="A44" s="624" t="str">
        <f>'Pre-Opening_Expenses_DEPARTMENT'!D412</f>
        <v>TOTAL PREOPENING EXPENSE</v>
      </c>
      <c r="B44" s="625"/>
      <c r="C44" s="625"/>
      <c r="D44" s="625"/>
      <c r="E44" s="626" t="e">
        <f>'Pre-Opening_Expenses_DEPARTMENT'!E412</f>
        <v>#REF!</v>
      </c>
      <c r="F44" s="626" t="e">
        <f>'Pre-Opening_Expenses_DEPARTMENT'!F412</f>
        <v>#REF!</v>
      </c>
      <c r="G44" s="626" t="e">
        <f>'Pre-Opening_Expenses_DEPARTMENT'!G412</f>
        <v>#REF!</v>
      </c>
      <c r="H44" s="626" t="e">
        <f>'Pre-Opening_Expenses_DEPARTMENT'!H412</f>
        <v>#REF!</v>
      </c>
      <c r="I44" s="626" t="e">
        <f>'Pre-Opening_Expenses_DEPARTMENT'!I412</f>
        <v>#REF!</v>
      </c>
      <c r="J44" s="626" t="e">
        <f>'Pre-Opening_Expenses_DEPARTMENT'!J412</f>
        <v>#REF!</v>
      </c>
      <c r="K44" s="626">
        <f>'Pre-Opening_Expenses_DEPARTMENT'!K412</f>
        <v>34790</v>
      </c>
      <c r="L44" s="626">
        <f>'Pre-Opening_Expenses_DEPARTMENT'!L412</f>
        <v>231636</v>
      </c>
      <c r="M44" s="626">
        <f>'Pre-Opening_Expenses_DEPARTMENT'!M412</f>
        <v>882500</v>
      </c>
      <c r="N44" s="626">
        <f>'Pre-Opening_Expenses_DEPARTMENT'!N412</f>
        <v>1284270</v>
      </c>
      <c r="O44" s="626">
        <f>'Pre-Opening_Expenses_DEPARTMENT'!O412</f>
        <v>2197580</v>
      </c>
      <c r="P44" s="626">
        <f>'Pre-Opening_Expenses_DEPARTMENT'!P412</f>
        <v>3939945</v>
      </c>
      <c r="Q44" s="626">
        <f>'Pre-Opening_Expenses_DEPARTMENT'!Q412</f>
        <v>5890655</v>
      </c>
      <c r="R44" s="626">
        <f>'Pre-Opening_Expenses_DEPARTMENT'!R412</f>
        <v>14461376</v>
      </c>
    </row>
  </sheetData>
  <mergeCells count="2">
    <mergeCell ref="O1:R1"/>
    <mergeCell ref="A2:R2"/>
  </mergeCells>
  <phoneticPr fontId="23" type="noConversion"/>
  <printOptions horizontalCentered="1" verticalCentered="1"/>
  <pageMargins left="0.23622047244094499" right="0.23622047244094499" top="0.39370078740157499" bottom="0.35433070866141703" header="0.31496062992126" footer="0.31496062992126"/>
  <pageSetup scale="75" orientation="landscape" r:id="rId1"/>
  <headerFooter>
    <oddHeader>&amp;L&amp;"Calibri Light,Bold"&amp;10INNARCHIVE.CO</oddHeader>
    <oddFooter>&amp;L&amp;"Times New Roman,Regular"&amp;10&amp;F&amp;R&amp;"Times New Roman,Regular"&amp;10&amp;D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504"/>
  <sheetViews>
    <sheetView showGridLines="0" topLeftCell="A401" zoomScale="80" zoomScaleNormal="80" zoomScaleSheetLayoutView="90" zoomScalePageLayoutView="90" workbookViewId="0">
      <selection activeCell="D372" sqref="D372:D373"/>
    </sheetView>
  </sheetViews>
  <sheetFormatPr defaultColWidth="8.875" defaultRowHeight="15.75"/>
  <cols>
    <col min="1" max="3" width="2.5" style="327" customWidth="1"/>
    <col min="4" max="4" width="55.75" style="327" customWidth="1"/>
    <col min="5" max="10" width="14.125" style="327" hidden="1" customWidth="1"/>
    <col min="11" max="11" width="14.625" style="327" customWidth="1"/>
    <col min="12" max="17" width="14.125" style="327" customWidth="1"/>
    <col min="18" max="18" width="15.875" style="317" customWidth="1"/>
    <col min="19" max="16384" width="8.875" style="327"/>
  </cols>
  <sheetData>
    <row r="1" spans="1:18" ht="40.5" customHeight="1">
      <c r="A1" s="627" t="str">
        <f>"PRE-OPENING BUDGET (BY DEPARTMENT)  "&amp;SUMMARY!B7</f>
        <v>PRE-OPENING BUDGET (BY DEPARTMENT)  The Hotel</v>
      </c>
      <c r="B1" s="628"/>
      <c r="C1" s="628"/>
      <c r="D1" s="633"/>
      <c r="E1" s="628"/>
      <c r="F1" s="628"/>
      <c r="G1" s="628"/>
      <c r="H1" s="628"/>
      <c r="I1" s="628"/>
      <c r="J1" s="628"/>
      <c r="K1" s="628"/>
      <c r="L1" s="628"/>
      <c r="M1" s="629"/>
      <c r="O1" s="630" t="s">
        <v>289</v>
      </c>
      <c r="P1" s="630"/>
      <c r="Q1" s="797">
        <f>Manning!R1</f>
        <v>43997</v>
      </c>
      <c r="R1" s="797"/>
    </row>
    <row r="2" spans="1:18" hidden="1">
      <c r="A2" s="798" t="s">
        <v>355</v>
      </c>
      <c r="B2" s="799"/>
      <c r="C2" s="799"/>
      <c r="D2" s="799"/>
      <c r="E2" s="799"/>
      <c r="F2" s="799"/>
      <c r="G2" s="799"/>
      <c r="H2" s="799"/>
      <c r="I2" s="799"/>
      <c r="J2" s="799"/>
      <c r="K2" s="799"/>
      <c r="L2" s="799"/>
      <c r="M2" s="799"/>
      <c r="N2" s="799"/>
      <c r="O2" s="799"/>
      <c r="P2" s="799"/>
      <c r="Q2" s="799"/>
      <c r="R2" s="799"/>
    </row>
    <row r="3" spans="1:18" hidden="1">
      <c r="A3" s="798" t="s">
        <v>358</v>
      </c>
      <c r="B3" s="799"/>
      <c r="C3" s="799"/>
      <c r="D3" s="799"/>
      <c r="E3" s="799"/>
      <c r="F3" s="799"/>
      <c r="G3" s="799"/>
      <c r="H3" s="799"/>
      <c r="I3" s="799"/>
      <c r="J3" s="799"/>
      <c r="K3" s="799"/>
      <c r="L3" s="799"/>
      <c r="M3" s="799"/>
      <c r="N3" s="799"/>
      <c r="O3" s="799"/>
      <c r="P3" s="799"/>
      <c r="Q3" s="799"/>
      <c r="R3" s="799"/>
    </row>
    <row r="4" spans="1:18" hidden="1">
      <c r="A4" s="798" t="s">
        <v>356</v>
      </c>
      <c r="B4" s="799"/>
      <c r="C4" s="799"/>
      <c r="D4" s="799"/>
      <c r="E4" s="799"/>
      <c r="F4" s="799"/>
      <c r="G4" s="799"/>
      <c r="H4" s="799"/>
      <c r="I4" s="799"/>
      <c r="J4" s="799"/>
      <c r="K4" s="799"/>
      <c r="L4" s="799"/>
      <c r="M4" s="799"/>
      <c r="N4" s="799"/>
      <c r="O4" s="799"/>
      <c r="P4" s="799"/>
      <c r="Q4" s="799"/>
      <c r="R4" s="799"/>
    </row>
    <row r="5" spans="1:18" hidden="1">
      <c r="A5" s="798" t="s">
        <v>353</v>
      </c>
      <c r="B5" s="799"/>
      <c r="C5" s="799"/>
      <c r="D5" s="799"/>
      <c r="E5" s="799"/>
      <c r="F5" s="799"/>
      <c r="G5" s="799"/>
      <c r="H5" s="799"/>
      <c r="I5" s="799"/>
      <c r="J5" s="799"/>
      <c r="K5" s="799"/>
      <c r="L5" s="799"/>
      <c r="M5" s="799"/>
      <c r="N5" s="799"/>
      <c r="O5" s="799"/>
      <c r="P5" s="799"/>
      <c r="Q5" s="799"/>
      <c r="R5" s="799"/>
    </row>
    <row r="6" spans="1:18" hidden="1">
      <c r="A6" s="798" t="s">
        <v>357</v>
      </c>
      <c r="B6" s="799"/>
      <c r="C6" s="799"/>
      <c r="D6" s="799"/>
      <c r="E6" s="799"/>
      <c r="F6" s="799"/>
      <c r="G6" s="799"/>
      <c r="H6" s="799"/>
      <c r="I6" s="799"/>
      <c r="J6" s="799"/>
      <c r="K6" s="799"/>
      <c r="L6" s="799"/>
      <c r="M6" s="799"/>
      <c r="N6" s="799"/>
      <c r="O6" s="799"/>
      <c r="P6" s="799"/>
      <c r="Q6" s="799"/>
      <c r="R6" s="799"/>
    </row>
    <row r="7" spans="1:18" ht="16.149999999999999" hidden="1" thickBot="1">
      <c r="A7" s="798" t="s">
        <v>354</v>
      </c>
      <c r="B7" s="799"/>
      <c r="C7" s="799"/>
      <c r="D7" s="799"/>
      <c r="E7" s="799"/>
      <c r="F7" s="799"/>
      <c r="G7" s="799"/>
      <c r="H7" s="799"/>
      <c r="I7" s="799"/>
      <c r="J7" s="799"/>
      <c r="K7" s="799"/>
      <c r="L7" s="799"/>
      <c r="M7" s="799"/>
      <c r="N7" s="799"/>
      <c r="O7" s="799"/>
      <c r="P7" s="799"/>
      <c r="Q7" s="799"/>
      <c r="R7" s="799"/>
    </row>
    <row r="8" spans="1:18" s="317" customFormat="1" ht="15" customHeight="1">
      <c r="A8" s="631"/>
      <c r="B8" s="631"/>
      <c r="C8" s="631"/>
      <c r="D8" s="631" t="s">
        <v>309</v>
      </c>
      <c r="E8" s="632">
        <f>Manning!K9</f>
        <v>43631</v>
      </c>
      <c r="F8" s="632">
        <f>Manning!L9</f>
        <v>43661</v>
      </c>
      <c r="G8" s="632">
        <f>Manning!M9</f>
        <v>43692</v>
      </c>
      <c r="H8" s="632">
        <f>Manning!N9</f>
        <v>43723</v>
      </c>
      <c r="I8" s="632">
        <f>Manning!O9</f>
        <v>43753</v>
      </c>
      <c r="J8" s="632">
        <f>Manning!P9</f>
        <v>43784</v>
      </c>
      <c r="K8" s="632">
        <f>Manning!Q9</f>
        <v>43814</v>
      </c>
      <c r="L8" s="632">
        <f>Manning!R9</f>
        <v>43845</v>
      </c>
      <c r="M8" s="632">
        <f>Manning!S9</f>
        <v>43876</v>
      </c>
      <c r="N8" s="632">
        <f>Manning!T9</f>
        <v>43905</v>
      </c>
      <c r="O8" s="632">
        <f>Manning!U9</f>
        <v>43936</v>
      </c>
      <c r="P8" s="632">
        <f>Manning!V9</f>
        <v>43966</v>
      </c>
      <c r="Q8" s="632">
        <f>Manning!W9</f>
        <v>43997</v>
      </c>
      <c r="R8" s="757" t="s">
        <v>21</v>
      </c>
    </row>
    <row r="9" spans="1:18" s="316" customFormat="1" ht="15" customHeight="1">
      <c r="A9" s="405"/>
      <c r="B9" s="545" t="s">
        <v>310</v>
      </c>
      <c r="C9" s="405"/>
      <c r="D9" s="406"/>
      <c r="E9" s="407"/>
      <c r="F9" s="407"/>
      <c r="G9" s="407"/>
      <c r="H9" s="407"/>
      <c r="I9" s="407"/>
      <c r="J9" s="407"/>
      <c r="K9" s="634"/>
      <c r="L9" s="634"/>
      <c r="M9" s="634"/>
      <c r="N9" s="634"/>
      <c r="O9" s="634"/>
      <c r="P9" s="726"/>
      <c r="Q9" s="726"/>
      <c r="R9" s="635"/>
    </row>
    <row r="10" spans="1:18" s="317" customFormat="1" ht="15" customHeight="1">
      <c r="A10" s="408"/>
      <c r="B10" s="758"/>
      <c r="C10" s="328"/>
      <c r="D10" s="567" t="str">
        <f>'Salary Summary'!C6&amp;" PAYROLL"</f>
        <v>EXECUTIVE OFFICE PAYROLL</v>
      </c>
      <c r="E10" s="329"/>
      <c r="F10" s="329"/>
      <c r="G10" s="329"/>
      <c r="H10" s="329"/>
      <c r="I10" s="329"/>
      <c r="J10" s="330"/>
      <c r="K10" s="636"/>
      <c r="L10" s="637"/>
      <c r="M10" s="637"/>
      <c r="N10" s="637"/>
      <c r="O10" s="637"/>
      <c r="P10" s="749"/>
      <c r="Q10" s="727"/>
      <c r="R10" s="641"/>
    </row>
    <row r="11" spans="1:18" s="317" customFormat="1" ht="15" customHeight="1">
      <c r="A11" s="408"/>
      <c r="B11" s="758"/>
      <c r="C11" s="331"/>
      <c r="D11" s="332"/>
      <c r="E11" s="333"/>
      <c r="F11" s="333"/>
      <c r="G11" s="333"/>
      <c r="H11" s="333"/>
      <c r="I11" s="333"/>
      <c r="J11" s="334"/>
      <c r="K11" s="638"/>
      <c r="L11" s="639"/>
      <c r="M11" s="639"/>
      <c r="N11" s="639"/>
      <c r="O11" s="639"/>
      <c r="P11" s="730"/>
      <c r="Q11" s="728"/>
      <c r="R11" s="638"/>
    </row>
    <row r="12" spans="1:18" s="326" customFormat="1" ht="15" customHeight="1">
      <c r="A12" s="408"/>
      <c r="B12" s="759"/>
      <c r="C12" s="331"/>
      <c r="D12" s="565" t="str">
        <f>'Salary Summary'!C18&amp;" PAYROLL"</f>
        <v>TOTAL EXECUTIVE OFFICE PAYROLL</v>
      </c>
      <c r="E12" s="566">
        <f>'Salary Summary'!X17</f>
        <v>0</v>
      </c>
      <c r="F12" s="566">
        <f>'Salary Summary'!Y17</f>
        <v>0</v>
      </c>
      <c r="G12" s="566">
        <f>'Salary Summary'!Z17</f>
        <v>0</v>
      </c>
      <c r="H12" s="566">
        <f>'Salary Summary'!AA17</f>
        <v>0</v>
      </c>
      <c r="I12" s="566">
        <f>'Salary Summary'!AB17</f>
        <v>0</v>
      </c>
      <c r="J12" s="566">
        <f>'Salary Summary'!AC17</f>
        <v>0</v>
      </c>
      <c r="K12" s="667"/>
      <c r="L12" s="667">
        <f>'Salary Summary'!AE17</f>
        <v>82360</v>
      </c>
      <c r="M12" s="667">
        <f>'Salary Summary'!AF17</f>
        <v>193120</v>
      </c>
      <c r="N12" s="667">
        <f>'Salary Summary'!AG17</f>
        <v>193120</v>
      </c>
      <c r="O12" s="667">
        <f>'Salary Summary'!AH17</f>
        <v>193120</v>
      </c>
      <c r="P12" s="667">
        <f>'Salary Summary'!AI17</f>
        <v>193120</v>
      </c>
      <c r="Q12" s="729">
        <f>'Salary Summary'!AJ17</f>
        <v>193120</v>
      </c>
      <c r="R12" s="683">
        <f>SUM(E12:Q12)</f>
        <v>1047960</v>
      </c>
    </row>
    <row r="13" spans="1:18" s="326" customFormat="1" ht="15" customHeight="1">
      <c r="A13" s="408"/>
      <c r="B13" s="759"/>
      <c r="C13" s="331"/>
      <c r="D13" s="338"/>
      <c r="E13" s="335"/>
      <c r="F13" s="335"/>
      <c r="G13" s="335"/>
      <c r="H13" s="335"/>
      <c r="I13" s="335"/>
      <c r="J13" s="335"/>
      <c r="K13" s="639"/>
      <c r="L13" s="639"/>
      <c r="M13" s="639"/>
      <c r="N13" s="639"/>
      <c r="O13" s="639"/>
      <c r="P13" s="730"/>
      <c r="Q13" s="730"/>
      <c r="R13" s="684"/>
    </row>
    <row r="14" spans="1:18" s="317" customFormat="1" ht="15" customHeight="1">
      <c r="A14" s="408"/>
      <c r="B14" s="758"/>
      <c r="C14" s="339"/>
      <c r="D14" s="340" t="str">
        <f>'Salary Summary'!C18&amp;" PAYROLL"</f>
        <v>TOTAL EXECUTIVE OFFICE PAYROLL</v>
      </c>
      <c r="E14" s="341">
        <f>SUM(E12)</f>
        <v>0</v>
      </c>
      <c r="F14" s="341">
        <f t="shared" ref="F14:Q14" si="0">SUM(F12)</f>
        <v>0</v>
      </c>
      <c r="G14" s="341">
        <f t="shared" si="0"/>
        <v>0</v>
      </c>
      <c r="H14" s="341">
        <f t="shared" si="0"/>
        <v>0</v>
      </c>
      <c r="I14" s="341">
        <f t="shared" si="0"/>
        <v>0</v>
      </c>
      <c r="J14" s="341">
        <f t="shared" si="0"/>
        <v>0</v>
      </c>
      <c r="K14" s="666">
        <f t="shared" si="0"/>
        <v>0</v>
      </c>
      <c r="L14" s="666">
        <f t="shared" si="0"/>
        <v>82360</v>
      </c>
      <c r="M14" s="666">
        <f t="shared" si="0"/>
        <v>193120</v>
      </c>
      <c r="N14" s="666">
        <f t="shared" si="0"/>
        <v>193120</v>
      </c>
      <c r="O14" s="666">
        <f t="shared" si="0"/>
        <v>193120</v>
      </c>
      <c r="P14" s="666">
        <f t="shared" si="0"/>
        <v>193120</v>
      </c>
      <c r="Q14" s="731">
        <f t="shared" si="0"/>
        <v>193120</v>
      </c>
      <c r="R14" s="685">
        <f>SUM(E14:Q14)</f>
        <v>1047960</v>
      </c>
    </row>
    <row r="15" spans="1:18" s="326" customFormat="1" ht="15" customHeight="1">
      <c r="A15" s="408"/>
      <c r="B15" s="759"/>
      <c r="C15" s="759"/>
      <c r="D15" s="37"/>
      <c r="E15" s="342"/>
      <c r="F15" s="342"/>
      <c r="G15" s="342"/>
      <c r="H15" s="342"/>
      <c r="I15" s="342"/>
      <c r="J15" s="342"/>
      <c r="K15" s="640"/>
      <c r="L15" s="640"/>
      <c r="M15" s="640"/>
      <c r="N15" s="640"/>
      <c r="O15" s="640"/>
      <c r="P15" s="640"/>
      <c r="Q15" s="640"/>
      <c r="R15" s="760"/>
    </row>
    <row r="16" spans="1:18" s="343" customFormat="1" ht="15" customHeight="1">
      <c r="A16" s="405"/>
      <c r="B16" s="761"/>
      <c r="C16" s="339"/>
      <c r="D16" s="544" t="s">
        <v>311</v>
      </c>
      <c r="E16" s="344"/>
      <c r="F16" s="344"/>
      <c r="G16" s="344"/>
      <c r="H16" s="344"/>
      <c r="I16" s="344"/>
      <c r="J16" s="344"/>
      <c r="K16" s="641"/>
      <c r="L16" s="641"/>
      <c r="M16" s="641"/>
      <c r="N16" s="641"/>
      <c r="O16" s="641"/>
      <c r="P16" s="732"/>
      <c r="Q16" s="732"/>
      <c r="R16" s="686"/>
    </row>
    <row r="17" spans="1:18" s="326" customFormat="1" ht="15" customHeight="1">
      <c r="A17" s="408"/>
      <c r="B17" s="759"/>
      <c r="C17" s="339"/>
      <c r="D17" s="338"/>
      <c r="E17" s="334"/>
      <c r="F17" s="334"/>
      <c r="G17" s="334"/>
      <c r="H17" s="335"/>
      <c r="I17" s="335"/>
      <c r="J17" s="335"/>
      <c r="K17" s="639"/>
      <c r="L17" s="639"/>
      <c r="M17" s="639"/>
      <c r="N17" s="639"/>
      <c r="O17" s="639"/>
      <c r="P17" s="730"/>
      <c r="Q17" s="730"/>
      <c r="R17" s="687"/>
    </row>
    <row r="18" spans="1:18" s="326" customFormat="1" ht="15" customHeight="1">
      <c r="A18" s="408"/>
      <c r="B18" s="759"/>
      <c r="C18" s="339"/>
      <c r="D18" s="549" t="s">
        <v>45</v>
      </c>
      <c r="E18" s="551"/>
      <c r="F18" s="551"/>
      <c r="G18" s="551"/>
      <c r="H18" s="550"/>
      <c r="I18" s="550"/>
      <c r="J18" s="550"/>
      <c r="K18" s="709">
        <v>0</v>
      </c>
      <c r="L18" s="709">
        <v>500</v>
      </c>
      <c r="M18" s="709">
        <v>500</v>
      </c>
      <c r="N18" s="709">
        <v>500</v>
      </c>
      <c r="O18" s="709">
        <v>1500</v>
      </c>
      <c r="P18" s="709">
        <v>1500</v>
      </c>
      <c r="Q18" s="733">
        <v>2000</v>
      </c>
      <c r="R18" s="710">
        <f>SUM(K18:Q18)</f>
        <v>6500</v>
      </c>
    </row>
    <row r="19" spans="1:18" s="326" customFormat="1" ht="15" customHeight="1">
      <c r="A19" s="408"/>
      <c r="B19" s="759"/>
      <c r="C19" s="339"/>
      <c r="D19" s="549" t="s">
        <v>490</v>
      </c>
      <c r="E19" s="552"/>
      <c r="F19" s="552"/>
      <c r="G19" s="552"/>
      <c r="H19" s="550"/>
      <c r="I19" s="550"/>
      <c r="J19" s="550"/>
      <c r="K19" s="709">
        <v>0</v>
      </c>
      <c r="L19" s="709">
        <v>450</v>
      </c>
      <c r="M19" s="709">
        <v>650</v>
      </c>
      <c r="N19" s="709">
        <v>1350</v>
      </c>
      <c r="O19" s="709">
        <v>1450</v>
      </c>
      <c r="P19" s="709">
        <v>1550</v>
      </c>
      <c r="Q19" s="733">
        <v>1550</v>
      </c>
      <c r="R19" s="710">
        <f t="shared" ref="R19:R34" si="1">SUM(K19:Q19)</f>
        <v>7000</v>
      </c>
    </row>
    <row r="20" spans="1:18" s="326" customFormat="1" ht="15" customHeight="1">
      <c r="A20" s="408"/>
      <c r="B20" s="759"/>
      <c r="C20" s="339"/>
      <c r="D20" s="549" t="s">
        <v>47</v>
      </c>
      <c r="E20" s="552"/>
      <c r="F20" s="552"/>
      <c r="G20" s="552"/>
      <c r="H20" s="550"/>
      <c r="I20" s="550"/>
      <c r="J20" s="550"/>
      <c r="K20" s="709">
        <v>0</v>
      </c>
      <c r="L20" s="709">
        <v>5000</v>
      </c>
      <c r="M20" s="709">
        <v>1000</v>
      </c>
      <c r="N20" s="709">
        <v>1000</v>
      </c>
      <c r="O20" s="709">
        <v>1000</v>
      </c>
      <c r="P20" s="709">
        <v>1000</v>
      </c>
      <c r="Q20" s="733">
        <v>1000</v>
      </c>
      <c r="R20" s="710">
        <f t="shared" si="1"/>
        <v>10000</v>
      </c>
    </row>
    <row r="21" spans="1:18" s="317" customFormat="1" ht="15" customHeight="1">
      <c r="A21" s="408"/>
      <c r="B21" s="758"/>
      <c r="C21" s="339"/>
      <c r="D21" s="549" t="s">
        <v>489</v>
      </c>
      <c r="E21" s="553"/>
      <c r="F21" s="553"/>
      <c r="G21" s="553"/>
      <c r="H21" s="553"/>
      <c r="I21" s="553"/>
      <c r="J21" s="553"/>
      <c r="K21" s="709">
        <v>0</v>
      </c>
      <c r="L21" s="709">
        <v>11000</v>
      </c>
      <c r="M21" s="709">
        <v>13500</v>
      </c>
      <c r="N21" s="709">
        <v>20500</v>
      </c>
      <c r="O21" s="709">
        <v>0</v>
      </c>
      <c r="P21" s="709">
        <v>0</v>
      </c>
      <c r="Q21" s="733">
        <v>0</v>
      </c>
      <c r="R21" s="710">
        <f t="shared" si="1"/>
        <v>45000</v>
      </c>
    </row>
    <row r="22" spans="1:18" s="317" customFormat="1" ht="15" customHeight="1">
      <c r="A22" s="408"/>
      <c r="B22" s="758"/>
      <c r="C22" s="339"/>
      <c r="D22" s="549" t="s">
        <v>48</v>
      </c>
      <c r="E22" s="553"/>
      <c r="F22" s="553"/>
      <c r="G22" s="553"/>
      <c r="H22" s="553"/>
      <c r="I22" s="553"/>
      <c r="J22" s="553"/>
      <c r="K22" s="709">
        <v>0</v>
      </c>
      <c r="L22" s="709">
        <v>2250</v>
      </c>
      <c r="M22" s="709">
        <v>2250</v>
      </c>
      <c r="N22" s="709">
        <v>4250</v>
      </c>
      <c r="O22" s="709">
        <v>4250</v>
      </c>
      <c r="P22" s="709">
        <v>4250</v>
      </c>
      <c r="Q22" s="709">
        <v>4250</v>
      </c>
      <c r="R22" s="710">
        <f t="shared" si="1"/>
        <v>21500</v>
      </c>
    </row>
    <row r="23" spans="1:18" s="317" customFormat="1" ht="15" customHeight="1">
      <c r="A23" s="408"/>
      <c r="B23" s="758"/>
      <c r="C23" s="339"/>
      <c r="D23" s="549" t="s">
        <v>24</v>
      </c>
      <c r="E23" s="553"/>
      <c r="F23" s="553"/>
      <c r="G23" s="553"/>
      <c r="H23" s="553"/>
      <c r="I23" s="553"/>
      <c r="J23" s="553"/>
      <c r="K23" s="709">
        <v>0</v>
      </c>
      <c r="L23" s="709">
        <v>0</v>
      </c>
      <c r="M23" s="709">
        <v>0</v>
      </c>
      <c r="N23" s="709">
        <v>0</v>
      </c>
      <c r="O23" s="709">
        <v>0</v>
      </c>
      <c r="P23" s="709">
        <v>0</v>
      </c>
      <c r="Q23" s="733">
        <v>0</v>
      </c>
      <c r="R23" s="710">
        <f t="shared" si="1"/>
        <v>0</v>
      </c>
    </row>
    <row r="24" spans="1:18" s="317" customFormat="1" ht="15" customHeight="1">
      <c r="A24" s="408"/>
      <c r="B24" s="758"/>
      <c r="C24" s="339"/>
      <c r="D24" s="555" t="s">
        <v>26</v>
      </c>
      <c r="E24" s="554"/>
      <c r="F24" s="554"/>
      <c r="G24" s="554"/>
      <c r="H24" s="556"/>
      <c r="I24" s="556"/>
      <c r="J24" s="556"/>
      <c r="K24" s="709">
        <v>0</v>
      </c>
      <c r="L24" s="709">
        <v>0</v>
      </c>
      <c r="M24" s="709">
        <v>0</v>
      </c>
      <c r="N24" s="709">
        <v>0</v>
      </c>
      <c r="O24" s="709">
        <v>0</v>
      </c>
      <c r="P24" s="709">
        <v>0</v>
      </c>
      <c r="Q24" s="733">
        <v>0</v>
      </c>
      <c r="R24" s="710">
        <f t="shared" si="1"/>
        <v>0</v>
      </c>
    </row>
    <row r="25" spans="1:18" s="317" customFormat="1" ht="15" customHeight="1">
      <c r="A25" s="408"/>
      <c r="B25" s="758"/>
      <c r="C25" s="339"/>
      <c r="D25" s="555" t="s">
        <v>58</v>
      </c>
      <c r="E25" s="554"/>
      <c r="F25" s="554"/>
      <c r="G25" s="554"/>
      <c r="H25" s="556"/>
      <c r="I25" s="556"/>
      <c r="J25" s="556"/>
      <c r="K25" s="709">
        <v>0</v>
      </c>
      <c r="L25" s="709">
        <v>0</v>
      </c>
      <c r="M25" s="709">
        <v>0</v>
      </c>
      <c r="N25" s="709">
        <v>0</v>
      </c>
      <c r="O25" s="709">
        <v>0</v>
      </c>
      <c r="P25" s="709">
        <v>0</v>
      </c>
      <c r="Q25" s="733">
        <v>0</v>
      </c>
      <c r="R25" s="710">
        <v>0</v>
      </c>
    </row>
    <row r="26" spans="1:18" s="317" customFormat="1" ht="15" customHeight="1">
      <c r="A26" s="408"/>
      <c r="B26" s="758"/>
      <c r="C26" s="339"/>
      <c r="D26" s="555" t="s">
        <v>22</v>
      </c>
      <c r="E26" s="557"/>
      <c r="F26" s="557"/>
      <c r="G26" s="557"/>
      <c r="H26" s="557"/>
      <c r="I26" s="557"/>
      <c r="J26" s="557"/>
      <c r="K26" s="709">
        <v>0</v>
      </c>
      <c r="L26" s="709">
        <v>0</v>
      </c>
      <c r="M26" s="709">
        <v>0</v>
      </c>
      <c r="N26" s="709">
        <v>0</v>
      </c>
      <c r="O26" s="709">
        <v>0</v>
      </c>
      <c r="P26" s="709">
        <v>0</v>
      </c>
      <c r="Q26" s="733">
        <v>0</v>
      </c>
      <c r="R26" s="710">
        <f t="shared" si="1"/>
        <v>0</v>
      </c>
    </row>
    <row r="27" spans="1:18" s="317" customFormat="1" ht="15" customHeight="1">
      <c r="A27" s="408"/>
      <c r="B27" s="758"/>
      <c r="C27" s="339"/>
      <c r="D27" s="555" t="s">
        <v>23</v>
      </c>
      <c r="E27" s="553"/>
      <c r="F27" s="553"/>
      <c r="G27" s="553"/>
      <c r="H27" s="553"/>
      <c r="I27" s="553"/>
      <c r="J27" s="553"/>
      <c r="K27" s="709">
        <v>0</v>
      </c>
      <c r="L27" s="709">
        <v>0</v>
      </c>
      <c r="M27" s="709">
        <v>0</v>
      </c>
      <c r="N27" s="709">
        <v>0</v>
      </c>
      <c r="O27" s="709">
        <v>0</v>
      </c>
      <c r="P27" s="709">
        <v>0</v>
      </c>
      <c r="Q27" s="733">
        <v>0</v>
      </c>
      <c r="R27" s="710">
        <v>0</v>
      </c>
    </row>
    <row r="28" spans="1:18" s="317" customFormat="1" ht="15" customHeight="1">
      <c r="A28" s="408"/>
      <c r="B28" s="758"/>
      <c r="C28" s="331"/>
      <c r="D28" s="555" t="s">
        <v>491</v>
      </c>
      <c r="E28" s="557"/>
      <c r="F28" s="557"/>
      <c r="G28" s="557"/>
      <c r="H28" s="557"/>
      <c r="I28" s="557"/>
      <c r="J28" s="557"/>
      <c r="K28" s="709">
        <v>0</v>
      </c>
      <c r="L28" s="709">
        <v>500</v>
      </c>
      <c r="M28" s="709">
        <v>750</v>
      </c>
      <c r="N28" s="709">
        <v>1000</v>
      </c>
      <c r="O28" s="709">
        <v>1250</v>
      </c>
      <c r="P28" s="709">
        <v>1500</v>
      </c>
      <c r="Q28" s="733">
        <v>1500</v>
      </c>
      <c r="R28" s="710">
        <f t="shared" si="1"/>
        <v>6500</v>
      </c>
    </row>
    <row r="29" spans="1:18" s="317" customFormat="1" ht="15" customHeight="1">
      <c r="A29" s="408"/>
      <c r="B29" s="758"/>
      <c r="C29" s="331"/>
      <c r="D29" s="555" t="s">
        <v>492</v>
      </c>
      <c r="E29" s="557"/>
      <c r="F29" s="557"/>
      <c r="G29" s="557"/>
      <c r="H29" s="557"/>
      <c r="I29" s="557"/>
      <c r="J29" s="557"/>
      <c r="K29" s="709">
        <v>0</v>
      </c>
      <c r="L29" s="709">
        <v>7500</v>
      </c>
      <c r="M29" s="709">
        <v>11450</v>
      </c>
      <c r="N29" s="709">
        <v>30350</v>
      </c>
      <c r="O29" s="709">
        <v>33500</v>
      </c>
      <c r="P29" s="709">
        <v>34550</v>
      </c>
      <c r="Q29" s="733">
        <v>2000</v>
      </c>
      <c r="R29" s="710">
        <f t="shared" si="1"/>
        <v>119350</v>
      </c>
    </row>
    <row r="30" spans="1:18" s="317" customFormat="1" ht="15" customHeight="1">
      <c r="A30" s="408"/>
      <c r="B30" s="758"/>
      <c r="C30" s="331"/>
      <c r="D30" s="549" t="s">
        <v>493</v>
      </c>
      <c r="E30" s="557"/>
      <c r="F30" s="557"/>
      <c r="G30" s="557"/>
      <c r="H30" s="557"/>
      <c r="I30" s="557"/>
      <c r="J30" s="557"/>
      <c r="K30" s="709">
        <v>0</v>
      </c>
      <c r="L30" s="709"/>
      <c r="M30" s="709"/>
      <c r="N30" s="709"/>
      <c r="O30" s="709"/>
      <c r="P30" s="709"/>
      <c r="Q30" s="733"/>
      <c r="R30" s="710">
        <f t="shared" si="1"/>
        <v>0</v>
      </c>
    </row>
    <row r="31" spans="1:18" s="317" customFormat="1" ht="15" customHeight="1">
      <c r="A31" s="408"/>
      <c r="B31" s="758"/>
      <c r="C31" s="331"/>
      <c r="D31" s="555" t="s">
        <v>494</v>
      </c>
      <c r="E31" s="557"/>
      <c r="F31" s="557"/>
      <c r="G31" s="557"/>
      <c r="H31" s="557"/>
      <c r="I31" s="557"/>
      <c r="J31" s="557"/>
      <c r="K31" s="709">
        <v>0</v>
      </c>
      <c r="L31" s="709">
        <v>300</v>
      </c>
      <c r="M31" s="709">
        <v>600</v>
      </c>
      <c r="N31" s="709">
        <v>1800</v>
      </c>
      <c r="O31" s="709">
        <v>1800</v>
      </c>
      <c r="P31" s="709">
        <v>1800</v>
      </c>
      <c r="Q31" s="733">
        <v>1800</v>
      </c>
      <c r="R31" s="710">
        <f t="shared" si="1"/>
        <v>8100</v>
      </c>
    </row>
    <row r="32" spans="1:18" s="317" customFormat="1" ht="15" customHeight="1">
      <c r="A32" s="408"/>
      <c r="B32" s="758"/>
      <c r="C32" s="331"/>
      <c r="D32" s="555" t="s">
        <v>496</v>
      </c>
      <c r="E32" s="557"/>
      <c r="F32" s="557"/>
      <c r="G32" s="557"/>
      <c r="H32" s="557"/>
      <c r="I32" s="557"/>
      <c r="J32" s="557"/>
      <c r="K32" s="709">
        <v>0</v>
      </c>
      <c r="L32" s="709">
        <v>500</v>
      </c>
      <c r="M32" s="709">
        <v>750</v>
      </c>
      <c r="N32" s="709">
        <v>2250</v>
      </c>
      <c r="O32" s="709">
        <v>3000</v>
      </c>
      <c r="P32" s="709">
        <v>3000</v>
      </c>
      <c r="Q32" s="733">
        <v>3000</v>
      </c>
      <c r="R32" s="710">
        <f t="shared" si="1"/>
        <v>12500</v>
      </c>
    </row>
    <row r="33" spans="1:18" s="317" customFormat="1" ht="15" customHeight="1">
      <c r="A33" s="408"/>
      <c r="B33" s="758"/>
      <c r="C33" s="331"/>
      <c r="D33" s="711" t="s">
        <v>495</v>
      </c>
      <c r="E33" s="712"/>
      <c r="F33" s="712"/>
      <c r="G33" s="712"/>
      <c r="H33" s="712"/>
      <c r="I33" s="712"/>
      <c r="J33" s="712"/>
      <c r="K33" s="709">
        <v>0</v>
      </c>
      <c r="L33" s="709">
        <v>0</v>
      </c>
      <c r="M33" s="709">
        <v>1000</v>
      </c>
      <c r="N33" s="709">
        <v>1000</v>
      </c>
      <c r="O33" s="709">
        <v>1000</v>
      </c>
      <c r="P33" s="709">
        <v>1000</v>
      </c>
      <c r="Q33" s="709">
        <v>1000</v>
      </c>
      <c r="R33" s="710">
        <f t="shared" si="1"/>
        <v>5000</v>
      </c>
    </row>
    <row r="34" spans="1:18" s="317" customFormat="1" ht="15" customHeight="1">
      <c r="A34" s="408"/>
      <c r="B34" s="758"/>
      <c r="C34" s="331"/>
      <c r="D34" s="713" t="s">
        <v>27</v>
      </c>
      <c r="E34" s="714"/>
      <c r="F34" s="714"/>
      <c r="G34" s="714"/>
      <c r="H34" s="715"/>
      <c r="I34" s="715"/>
      <c r="J34" s="715"/>
      <c r="K34" s="709">
        <v>0</v>
      </c>
      <c r="L34" s="709">
        <v>2500</v>
      </c>
      <c r="M34" s="709">
        <v>2500</v>
      </c>
      <c r="N34" s="709">
        <v>2500</v>
      </c>
      <c r="O34" s="709">
        <v>5000</v>
      </c>
      <c r="P34" s="709">
        <v>5000</v>
      </c>
      <c r="Q34" s="733">
        <v>5000</v>
      </c>
      <c r="R34" s="710">
        <f t="shared" si="1"/>
        <v>22500</v>
      </c>
    </row>
    <row r="35" spans="1:18" s="317" customFormat="1" ht="15" customHeight="1">
      <c r="A35" s="408"/>
      <c r="B35" s="758"/>
      <c r="C35" s="339"/>
      <c r="D35" s="347"/>
      <c r="E35" s="348"/>
      <c r="F35" s="348"/>
      <c r="G35" s="348"/>
      <c r="H35" s="348"/>
      <c r="I35" s="348"/>
      <c r="J35" s="348"/>
      <c r="K35" s="642"/>
      <c r="L35" s="642"/>
      <c r="M35" s="642"/>
      <c r="N35" s="642"/>
      <c r="O35" s="642"/>
      <c r="P35" s="791"/>
      <c r="Q35" s="730"/>
      <c r="R35" s="687"/>
    </row>
    <row r="36" spans="1:18" s="316" customFormat="1" ht="15" customHeight="1">
      <c r="A36" s="405"/>
      <c r="B36" s="762"/>
      <c r="C36" s="339"/>
      <c r="D36" s="339" t="str">
        <f>"TOTAL "&amp;D16</f>
        <v>TOTAL A &amp; G GENERAL EXPENSES</v>
      </c>
      <c r="E36" s="349">
        <f t="shared" ref="E36:R36" si="2">SUM(E17:E35)</f>
        <v>0</v>
      </c>
      <c r="F36" s="349">
        <f t="shared" si="2"/>
        <v>0</v>
      </c>
      <c r="G36" s="349">
        <f t="shared" si="2"/>
        <v>0</v>
      </c>
      <c r="H36" s="349">
        <f t="shared" si="2"/>
        <v>0</v>
      </c>
      <c r="I36" s="349">
        <f t="shared" si="2"/>
        <v>0</v>
      </c>
      <c r="J36" s="349">
        <f t="shared" si="2"/>
        <v>0</v>
      </c>
      <c r="K36" s="669">
        <f t="shared" si="2"/>
        <v>0</v>
      </c>
      <c r="L36" s="669">
        <f t="shared" si="2"/>
        <v>30500</v>
      </c>
      <c r="M36" s="669">
        <f t="shared" si="2"/>
        <v>34950</v>
      </c>
      <c r="N36" s="669">
        <f t="shared" si="2"/>
        <v>66500</v>
      </c>
      <c r="O36" s="669">
        <f t="shared" si="2"/>
        <v>53750</v>
      </c>
      <c r="P36" s="669">
        <f t="shared" si="2"/>
        <v>55150</v>
      </c>
      <c r="Q36" s="734">
        <f t="shared" si="2"/>
        <v>23100</v>
      </c>
      <c r="R36" s="689">
        <f t="shared" si="2"/>
        <v>263950</v>
      </c>
    </row>
    <row r="37" spans="1:18" s="317" customFormat="1" ht="15" customHeight="1">
      <c r="A37" s="408"/>
      <c r="B37" s="758"/>
      <c r="C37" s="758"/>
      <c r="D37" s="354" t="s">
        <v>312</v>
      </c>
      <c r="E37" s="40">
        <f>E36</f>
        <v>0</v>
      </c>
      <c r="F37" s="40">
        <f t="shared" ref="F37:R37" si="3">F36</f>
        <v>0</v>
      </c>
      <c r="G37" s="40">
        <f t="shared" si="3"/>
        <v>0</v>
      </c>
      <c r="H37" s="40">
        <f t="shared" si="3"/>
        <v>0</v>
      </c>
      <c r="I37" s="40">
        <f t="shared" si="3"/>
        <v>0</v>
      </c>
      <c r="J37" s="40">
        <f t="shared" si="3"/>
        <v>0</v>
      </c>
      <c r="K37" s="670">
        <f>K36</f>
        <v>0</v>
      </c>
      <c r="L37" s="670">
        <f t="shared" si="3"/>
        <v>30500</v>
      </c>
      <c r="M37" s="670">
        <f t="shared" si="3"/>
        <v>34950</v>
      </c>
      <c r="N37" s="670">
        <f t="shared" si="3"/>
        <v>66500</v>
      </c>
      <c r="O37" s="670">
        <f t="shared" si="3"/>
        <v>53750</v>
      </c>
      <c r="P37" s="670">
        <f t="shared" si="3"/>
        <v>55150</v>
      </c>
      <c r="Q37" s="670">
        <f t="shared" si="3"/>
        <v>23100</v>
      </c>
      <c r="R37" s="763">
        <f t="shared" si="3"/>
        <v>263950</v>
      </c>
    </row>
    <row r="38" spans="1:18" s="316" customFormat="1" ht="15" customHeight="1">
      <c r="A38" s="405"/>
      <c r="B38" s="405" t="str">
        <f>"TOTAL "&amp;B9</f>
        <v>TOTAL ADMINISTRATIVE &amp; GENERAL</v>
      </c>
      <c r="C38" s="405"/>
      <c r="D38" s="404"/>
      <c r="E38" s="344">
        <f t="shared" ref="E38:R38" si="4">E37+E14</f>
        <v>0</v>
      </c>
      <c r="F38" s="344">
        <f t="shared" si="4"/>
        <v>0</v>
      </c>
      <c r="G38" s="344">
        <f t="shared" si="4"/>
        <v>0</v>
      </c>
      <c r="H38" s="344">
        <f t="shared" si="4"/>
        <v>0</v>
      </c>
      <c r="I38" s="344">
        <f t="shared" si="4"/>
        <v>0</v>
      </c>
      <c r="J38" s="344">
        <f t="shared" si="4"/>
        <v>0</v>
      </c>
      <c r="K38" s="671">
        <f t="shared" si="4"/>
        <v>0</v>
      </c>
      <c r="L38" s="671">
        <f t="shared" si="4"/>
        <v>112860</v>
      </c>
      <c r="M38" s="671">
        <f t="shared" si="4"/>
        <v>228070</v>
      </c>
      <c r="N38" s="671">
        <f t="shared" si="4"/>
        <v>259620</v>
      </c>
      <c r="O38" s="671">
        <f t="shared" si="4"/>
        <v>246870</v>
      </c>
      <c r="P38" s="671">
        <f t="shared" si="4"/>
        <v>248270</v>
      </c>
      <c r="Q38" s="735">
        <f t="shared" si="4"/>
        <v>216220</v>
      </c>
      <c r="R38" s="691">
        <f t="shared" si="4"/>
        <v>1311910</v>
      </c>
    </row>
    <row r="39" spans="1:18" s="317" customFormat="1" ht="15" customHeight="1">
      <c r="A39" s="765"/>
      <c r="B39" s="758"/>
      <c r="C39" s="758"/>
      <c r="D39" s="37"/>
      <c r="E39" s="355"/>
      <c r="F39" s="355"/>
      <c r="G39" s="355"/>
      <c r="H39" s="355"/>
      <c r="I39" s="355"/>
      <c r="J39" s="342"/>
      <c r="K39" s="640"/>
      <c r="L39" s="644"/>
      <c r="M39" s="644"/>
      <c r="N39" s="644"/>
      <c r="O39" s="644"/>
      <c r="P39" s="644"/>
      <c r="Q39" s="645"/>
      <c r="R39" s="764"/>
    </row>
    <row r="40" spans="1:18" s="317" customFormat="1" ht="15" customHeight="1">
      <c r="A40" s="408"/>
      <c r="B40" s="545" t="str">
        <f>'Salary Summary'!C20</f>
        <v xml:space="preserve">ROOMS DIVISION </v>
      </c>
      <c r="C40" s="408"/>
      <c r="D40" s="404"/>
      <c r="E40" s="352"/>
      <c r="F40" s="352"/>
      <c r="G40" s="352"/>
      <c r="H40" s="352"/>
      <c r="I40" s="352"/>
      <c r="J40" s="344"/>
      <c r="K40" s="641"/>
      <c r="L40" s="646"/>
      <c r="M40" s="646"/>
      <c r="N40" s="646"/>
      <c r="O40" s="646"/>
      <c r="P40" s="736"/>
      <c r="Q40" s="736"/>
      <c r="R40" s="692"/>
    </row>
    <row r="41" spans="1:18" s="317" customFormat="1" ht="15" customHeight="1">
      <c r="A41" s="409"/>
      <c r="B41" s="758"/>
      <c r="C41" s="328"/>
      <c r="D41" s="546" t="s">
        <v>340</v>
      </c>
      <c r="E41" s="329"/>
      <c r="F41" s="329"/>
      <c r="G41" s="329"/>
      <c r="H41" s="329"/>
      <c r="I41" s="329"/>
      <c r="J41" s="330"/>
      <c r="K41" s="636"/>
      <c r="L41" s="637"/>
      <c r="M41" s="637"/>
      <c r="N41" s="637"/>
      <c r="O41" s="637"/>
      <c r="P41" s="749"/>
      <c r="Q41" s="727"/>
      <c r="R41" s="696"/>
    </row>
    <row r="42" spans="1:18" s="317" customFormat="1" ht="15" customHeight="1">
      <c r="A42" s="408"/>
      <c r="B42" s="758"/>
      <c r="C42" s="331"/>
      <c r="D42" s="332"/>
      <c r="E42" s="333"/>
      <c r="F42" s="333"/>
      <c r="G42" s="333"/>
      <c r="H42" s="333"/>
      <c r="I42" s="333"/>
      <c r="J42" s="334"/>
      <c r="K42" s="638"/>
      <c r="L42" s="639"/>
      <c r="M42" s="639"/>
      <c r="N42" s="639"/>
      <c r="O42" s="639"/>
      <c r="P42" s="730"/>
      <c r="Q42" s="728"/>
      <c r="R42" s="684"/>
    </row>
    <row r="43" spans="1:18" s="326" customFormat="1" ht="15" customHeight="1">
      <c r="A43" s="408"/>
      <c r="B43" s="759"/>
      <c r="C43" s="331"/>
      <c r="D43" s="565" t="str">
        <f>'Salary Summary'!E28&amp;" PAYROLL"</f>
        <v>TOTAL ROOMS DIVISION ADMINISTRATION PAYROLL</v>
      </c>
      <c r="E43" s="566">
        <f>'Salary Summary'!X28</f>
        <v>0</v>
      </c>
      <c r="F43" s="566">
        <f>'Salary Summary'!Y28</f>
        <v>0</v>
      </c>
      <c r="G43" s="566">
        <f>'Salary Summary'!Z28</f>
        <v>0</v>
      </c>
      <c r="H43" s="566">
        <f>'Salary Summary'!AA28</f>
        <v>0</v>
      </c>
      <c r="I43" s="566">
        <f>'Salary Summary'!AB28</f>
        <v>0</v>
      </c>
      <c r="J43" s="566">
        <f>'Salary Summary'!AC28</f>
        <v>0</v>
      </c>
      <c r="K43" s="667">
        <f>'Salary Summary'!AD28</f>
        <v>0</v>
      </c>
      <c r="L43" s="667">
        <f>'Salary Summary'!AE28</f>
        <v>0</v>
      </c>
      <c r="M43" s="667">
        <f>'Salary Summary'!AF28</f>
        <v>0</v>
      </c>
      <c r="N43" s="667">
        <f>'Salary Summary'!AG28</f>
        <v>0</v>
      </c>
      <c r="O43" s="667">
        <f>'Salary Summary'!AH28</f>
        <v>0</v>
      </c>
      <c r="P43" s="667">
        <f>'Salary Summary'!AI28</f>
        <v>0</v>
      </c>
      <c r="Q43" s="729">
        <f>'Salary Summary'!AJ28</f>
        <v>0</v>
      </c>
      <c r="R43" s="683">
        <f>SUM(E43:Q43)</f>
        <v>0</v>
      </c>
    </row>
    <row r="44" spans="1:18" s="326" customFormat="1" ht="15" customHeight="1">
      <c r="A44" s="408"/>
      <c r="B44" s="759"/>
      <c r="C44" s="331"/>
      <c r="D44" s="565" t="str">
        <f>'Salary Summary'!D91&amp;" PAYROLL"</f>
        <v>TOTAL FRONT DESK PAYROLL</v>
      </c>
      <c r="E44" s="566">
        <f>'Salary Summary'!X91</f>
        <v>0</v>
      </c>
      <c r="F44" s="566">
        <f>'Salary Summary'!Y91</f>
        <v>0</v>
      </c>
      <c r="G44" s="566">
        <f>'Salary Summary'!Z91</f>
        <v>0</v>
      </c>
      <c r="H44" s="566">
        <f>'Salary Summary'!AA91</f>
        <v>0</v>
      </c>
      <c r="I44" s="566">
        <f>'Salary Summary'!AB91</f>
        <v>0</v>
      </c>
      <c r="J44" s="566">
        <f>'Salary Summary'!AC91</f>
        <v>0</v>
      </c>
      <c r="K44" s="667">
        <f>'Salary Summary'!AD91</f>
        <v>0</v>
      </c>
      <c r="L44" s="667">
        <f>'Salary Summary'!AE91</f>
        <v>0</v>
      </c>
      <c r="M44" s="667">
        <f>'Salary Summary'!AF91</f>
        <v>17040</v>
      </c>
      <c r="N44" s="667">
        <f>'Salary Summary'!AG91</f>
        <v>44020</v>
      </c>
      <c r="O44" s="667">
        <f>'Salary Summary'!AH91</f>
        <v>77035</v>
      </c>
      <c r="P44" s="667">
        <f>'Salary Summary'!AI91</f>
        <v>155845</v>
      </c>
      <c r="Q44" s="729">
        <f>'Salary Summary'!AJ91</f>
        <v>188505</v>
      </c>
      <c r="R44" s="683">
        <f>SUM(E44:Q44)</f>
        <v>482445</v>
      </c>
    </row>
    <row r="45" spans="1:18" s="326" customFormat="1" ht="15" customHeight="1">
      <c r="A45" s="408"/>
      <c r="B45" s="759"/>
      <c r="C45" s="331"/>
      <c r="D45" s="565" t="str">
        <f>'Salary Summary'!D126&amp;" PAYROLL"</f>
        <v>TOTAL HOUSEKEEPING PAYROLL</v>
      </c>
      <c r="E45" s="566">
        <f>'Salary Summary'!X126</f>
        <v>0</v>
      </c>
      <c r="F45" s="566">
        <f>'Salary Summary'!Y126</f>
        <v>0</v>
      </c>
      <c r="G45" s="566">
        <f>'Salary Summary'!Z126</f>
        <v>0</v>
      </c>
      <c r="H45" s="566">
        <f>'Salary Summary'!AA126</f>
        <v>0</v>
      </c>
      <c r="I45" s="566">
        <f>'Salary Summary'!AB126</f>
        <v>0</v>
      </c>
      <c r="J45" s="566">
        <f>'Salary Summary'!AC126</f>
        <v>0</v>
      </c>
      <c r="K45" s="667">
        <f>'Salary Summary'!AD126</f>
        <v>0</v>
      </c>
      <c r="L45" s="667">
        <f>'Salary Summary'!AE126</f>
        <v>2485</v>
      </c>
      <c r="M45" s="667">
        <f>'Salary Summary'!AF126</f>
        <v>29465</v>
      </c>
      <c r="N45" s="667">
        <f>'Salary Summary'!AG126</f>
        <v>48635</v>
      </c>
      <c r="O45" s="667">
        <f>'Salary Summary'!AH126</f>
        <v>81650</v>
      </c>
      <c r="P45" s="667">
        <f>'Salary Summary'!AI126</f>
        <v>297490</v>
      </c>
      <c r="Q45" s="729">
        <f>'Salary Summary'!AJ126</f>
        <v>297490</v>
      </c>
      <c r="R45" s="683">
        <f>SUM(E45:Q45)</f>
        <v>757215</v>
      </c>
    </row>
    <row r="46" spans="1:18" s="326" customFormat="1" ht="15" customHeight="1">
      <c r="A46" s="408"/>
      <c r="B46" s="759"/>
      <c r="C46" s="331"/>
      <c r="D46" s="565" t="str">
        <f>'Salary Summary'!E139&amp;" PAYROLL"</f>
        <v>TOTAL LAUNDRY / LINEN / UNIFORM  PAYROLL</v>
      </c>
      <c r="E46" s="566">
        <f>'Salary Summary'!X139</f>
        <v>0</v>
      </c>
      <c r="F46" s="566">
        <f>'Salary Summary'!Y139</f>
        <v>0</v>
      </c>
      <c r="G46" s="566">
        <f>'Salary Summary'!Z139</f>
        <v>0</v>
      </c>
      <c r="H46" s="566">
        <f>'Salary Summary'!AA139</f>
        <v>0</v>
      </c>
      <c r="I46" s="566">
        <f>'Salary Summary'!AB139</f>
        <v>0</v>
      </c>
      <c r="J46" s="566">
        <f>'Salary Summary'!AC139</f>
        <v>0</v>
      </c>
      <c r="K46" s="667">
        <f>'Salary Summary'!AD139</f>
        <v>0</v>
      </c>
      <c r="L46" s="667">
        <f>'Salary Summary'!AE139</f>
        <v>0</v>
      </c>
      <c r="M46" s="667">
        <f>'Salary Summary'!AF139</f>
        <v>0</v>
      </c>
      <c r="N46" s="667">
        <f>'Salary Summary'!AG139</f>
        <v>0</v>
      </c>
      <c r="O46" s="667">
        <f>'Salary Summary'!AH139</f>
        <v>18105</v>
      </c>
      <c r="P46" s="667">
        <f>'Salary Summary'!AI139</f>
        <v>36920</v>
      </c>
      <c r="Q46" s="729">
        <f>'Salary Summary'!AJ139</f>
        <v>36920</v>
      </c>
      <c r="R46" s="683">
        <f>SUM(E46:Q46)</f>
        <v>91945</v>
      </c>
    </row>
    <row r="47" spans="1:18" s="326" customFormat="1" ht="15" customHeight="1">
      <c r="A47" s="408"/>
      <c r="B47" s="759"/>
      <c r="C47" s="331"/>
      <c r="D47" s="565" t="str">
        <f>'Salary Summary'!E154&amp;" PAYROLL"</f>
        <v>TOTAL HEALTH CLUB &amp; RECREATION PAYROLL</v>
      </c>
      <c r="E47" s="566">
        <f>'Salary Summary'!X154</f>
        <v>0</v>
      </c>
      <c r="F47" s="566">
        <f>'Salary Summary'!Y154</f>
        <v>0</v>
      </c>
      <c r="G47" s="566">
        <f>'Salary Summary'!Z154</f>
        <v>0</v>
      </c>
      <c r="H47" s="566">
        <f>'Salary Summary'!AA154</f>
        <v>0</v>
      </c>
      <c r="I47" s="566">
        <f>'Salary Summary'!AB154</f>
        <v>0</v>
      </c>
      <c r="J47" s="566">
        <f>'Salary Summary'!AC154</f>
        <v>0</v>
      </c>
      <c r="K47" s="667">
        <f>'Salary Summary'!AD154</f>
        <v>0</v>
      </c>
      <c r="L47" s="667">
        <f>'Salary Summary'!AE154</f>
        <v>0</v>
      </c>
      <c r="M47" s="667">
        <f>'Salary Summary'!AF154</f>
        <v>0</v>
      </c>
      <c r="N47" s="667">
        <f>'Salary Summary'!AG154</f>
        <v>0</v>
      </c>
      <c r="O47" s="667">
        <f>'Salary Summary'!AH154</f>
        <v>14200</v>
      </c>
      <c r="P47" s="667">
        <f>'Salary Summary'!AI154</f>
        <v>47215</v>
      </c>
      <c r="Q47" s="729">
        <f>'Salary Summary'!AJ154</f>
        <v>47215</v>
      </c>
      <c r="R47" s="683">
        <f>SUM(E47:Q47)</f>
        <v>108630</v>
      </c>
    </row>
    <row r="48" spans="1:18" s="326" customFormat="1" ht="15" customHeight="1">
      <c r="A48" s="408"/>
      <c r="B48" s="759"/>
      <c r="C48" s="331"/>
      <c r="D48" s="338"/>
      <c r="E48" s="334"/>
      <c r="F48" s="334"/>
      <c r="G48" s="334"/>
      <c r="H48" s="334"/>
      <c r="I48" s="334"/>
      <c r="J48" s="334"/>
      <c r="K48" s="638"/>
      <c r="L48" s="638"/>
      <c r="M48" s="638"/>
      <c r="N48" s="638"/>
      <c r="O48" s="638"/>
      <c r="P48" s="728"/>
      <c r="Q48" s="728"/>
      <c r="R48" s="693"/>
    </row>
    <row r="49" spans="1:18" s="317" customFormat="1" ht="15" customHeight="1">
      <c r="A49" s="408"/>
      <c r="B49" s="758"/>
      <c r="C49" s="331"/>
      <c r="D49" s="340" t="str">
        <f>'Salary Summary'!C155&amp;" PAYROLL"</f>
        <v>TOTAL ROOMS DIVISION  PAYROLL</v>
      </c>
      <c r="E49" s="341">
        <f>SUM(E42:E48)</f>
        <v>0</v>
      </c>
      <c r="F49" s="341">
        <f t="shared" ref="F49:R49" si="5">SUM(F42:F48)</f>
        <v>0</v>
      </c>
      <c r="G49" s="341">
        <f t="shared" si="5"/>
        <v>0</v>
      </c>
      <c r="H49" s="341">
        <f t="shared" si="5"/>
        <v>0</v>
      </c>
      <c r="I49" s="341">
        <f t="shared" si="5"/>
        <v>0</v>
      </c>
      <c r="J49" s="341">
        <f t="shared" si="5"/>
        <v>0</v>
      </c>
      <c r="K49" s="666">
        <f t="shared" si="5"/>
        <v>0</v>
      </c>
      <c r="L49" s="666">
        <f t="shared" si="5"/>
        <v>2485</v>
      </c>
      <c r="M49" s="666">
        <f t="shared" si="5"/>
        <v>46505</v>
      </c>
      <c r="N49" s="666">
        <f t="shared" si="5"/>
        <v>92655</v>
      </c>
      <c r="O49" s="666">
        <f t="shared" si="5"/>
        <v>190990</v>
      </c>
      <c r="P49" s="666">
        <f t="shared" si="5"/>
        <v>537470</v>
      </c>
      <c r="Q49" s="731">
        <f t="shared" si="5"/>
        <v>570130</v>
      </c>
      <c r="R49" s="694">
        <f t="shared" si="5"/>
        <v>1440235</v>
      </c>
    </row>
    <row r="50" spans="1:18" s="326" customFormat="1" ht="15" customHeight="1">
      <c r="A50" s="408"/>
      <c r="B50" s="759"/>
      <c r="C50" s="759"/>
      <c r="D50" s="37"/>
      <c r="E50" s="342"/>
      <c r="F50" s="342"/>
      <c r="G50" s="342"/>
      <c r="H50" s="342"/>
      <c r="I50" s="342"/>
      <c r="J50" s="342"/>
      <c r="K50" s="640"/>
      <c r="L50" s="640"/>
      <c r="M50" s="640"/>
      <c r="N50" s="640"/>
      <c r="O50" s="640"/>
      <c r="P50" s="640"/>
      <c r="Q50" s="640"/>
      <c r="R50" s="760"/>
    </row>
    <row r="51" spans="1:18" s="316" customFormat="1" ht="15" customHeight="1">
      <c r="A51" s="405"/>
      <c r="B51" s="762"/>
      <c r="C51" s="339"/>
      <c r="D51" s="544" t="s">
        <v>313</v>
      </c>
      <c r="E51" s="344"/>
      <c r="F51" s="344"/>
      <c r="G51" s="344"/>
      <c r="H51" s="344"/>
      <c r="I51" s="344"/>
      <c r="J51" s="344"/>
      <c r="K51" s="641"/>
      <c r="L51" s="641"/>
      <c r="M51" s="641"/>
      <c r="N51" s="641"/>
      <c r="O51" s="641"/>
      <c r="P51" s="732"/>
      <c r="Q51" s="732"/>
      <c r="R51" s="686"/>
    </row>
    <row r="52" spans="1:18" s="317" customFormat="1" ht="15" customHeight="1">
      <c r="A52" s="408"/>
      <c r="B52" s="758"/>
      <c r="C52" s="331"/>
      <c r="D52" s="338"/>
      <c r="E52" s="335"/>
      <c r="F52" s="335"/>
      <c r="G52" s="335"/>
      <c r="H52" s="335"/>
      <c r="I52" s="335"/>
      <c r="J52" s="335"/>
      <c r="K52" s="639"/>
      <c r="L52" s="639"/>
      <c r="M52" s="639"/>
      <c r="N52" s="639"/>
      <c r="O52" s="639"/>
      <c r="P52" s="730"/>
      <c r="Q52" s="730"/>
      <c r="R52" s="687"/>
    </row>
    <row r="53" spans="1:18" s="317" customFormat="1" ht="15" customHeight="1">
      <c r="A53" s="408"/>
      <c r="B53" s="758"/>
      <c r="C53" s="331"/>
      <c r="D53" s="549" t="s">
        <v>45</v>
      </c>
      <c r="E53" s="554"/>
      <c r="F53" s="554"/>
      <c r="G53" s="554"/>
      <c r="H53" s="554"/>
      <c r="I53" s="554"/>
      <c r="J53" s="554"/>
      <c r="K53" s="709">
        <v>0</v>
      </c>
      <c r="L53" s="709">
        <v>0</v>
      </c>
      <c r="M53" s="709">
        <v>0</v>
      </c>
      <c r="N53" s="709">
        <v>0</v>
      </c>
      <c r="O53" s="709">
        <v>250</v>
      </c>
      <c r="P53" s="709">
        <v>500</v>
      </c>
      <c r="Q53" s="733">
        <v>500</v>
      </c>
      <c r="R53" s="710">
        <f t="shared" ref="R53:R58" si="6">SUM(K53:Q53)</f>
        <v>1250</v>
      </c>
    </row>
    <row r="54" spans="1:18" s="317" customFormat="1" ht="15" customHeight="1">
      <c r="A54" s="408"/>
      <c r="B54" s="758"/>
      <c r="C54" s="331"/>
      <c r="D54" s="549" t="s">
        <v>46</v>
      </c>
      <c r="E54" s="554"/>
      <c r="F54" s="554"/>
      <c r="G54" s="554"/>
      <c r="H54" s="554"/>
      <c r="I54" s="554"/>
      <c r="J54" s="554"/>
      <c r="K54" s="709">
        <v>0</v>
      </c>
      <c r="L54" s="709">
        <v>0</v>
      </c>
      <c r="M54" s="709">
        <v>100</v>
      </c>
      <c r="N54" s="709">
        <v>550</v>
      </c>
      <c r="O54" s="709">
        <v>950</v>
      </c>
      <c r="P54" s="709">
        <v>950</v>
      </c>
      <c r="Q54" s="709">
        <v>950</v>
      </c>
      <c r="R54" s="710">
        <f t="shared" si="6"/>
        <v>3500</v>
      </c>
    </row>
    <row r="55" spans="1:18" s="317" customFormat="1" ht="15" customHeight="1">
      <c r="A55" s="408"/>
      <c r="B55" s="758"/>
      <c r="C55" s="331"/>
      <c r="D55" s="549" t="s">
        <v>47</v>
      </c>
      <c r="E55" s="554"/>
      <c r="F55" s="554"/>
      <c r="G55" s="554"/>
      <c r="H55" s="554"/>
      <c r="I55" s="554"/>
      <c r="J55" s="554"/>
      <c r="K55" s="709">
        <v>0</v>
      </c>
      <c r="L55" s="709">
        <v>0</v>
      </c>
      <c r="M55" s="709">
        <v>250</v>
      </c>
      <c r="N55" s="709">
        <v>500</v>
      </c>
      <c r="O55" s="709">
        <v>750</v>
      </c>
      <c r="P55" s="709">
        <v>1000</v>
      </c>
      <c r="Q55" s="733">
        <v>1500</v>
      </c>
      <c r="R55" s="710">
        <f t="shared" si="6"/>
        <v>4000</v>
      </c>
    </row>
    <row r="56" spans="1:18" s="317" customFormat="1" ht="15" customHeight="1">
      <c r="A56" s="408"/>
      <c r="B56" s="758"/>
      <c r="C56" s="331"/>
      <c r="D56" s="549" t="s">
        <v>489</v>
      </c>
      <c r="E56" s="554"/>
      <c r="F56" s="554"/>
      <c r="G56" s="554"/>
      <c r="H56" s="554"/>
      <c r="I56" s="554"/>
      <c r="J56" s="554"/>
      <c r="K56" s="709">
        <v>0</v>
      </c>
      <c r="L56" s="709">
        <v>0</v>
      </c>
      <c r="M56" s="709">
        <v>5000</v>
      </c>
      <c r="N56" s="709">
        <v>4500</v>
      </c>
      <c r="O56" s="709">
        <v>7500</v>
      </c>
      <c r="P56" s="709">
        <v>10000</v>
      </c>
      <c r="Q56" s="733">
        <v>10000</v>
      </c>
      <c r="R56" s="710">
        <f t="shared" si="6"/>
        <v>37000</v>
      </c>
    </row>
    <row r="57" spans="1:18" s="317" customFormat="1" ht="15" customHeight="1">
      <c r="A57" s="408"/>
      <c r="B57" s="758"/>
      <c r="C57" s="331"/>
      <c r="D57" s="555" t="s">
        <v>492</v>
      </c>
      <c r="E57" s="554"/>
      <c r="F57" s="554"/>
      <c r="G57" s="554"/>
      <c r="H57" s="554"/>
      <c r="I57" s="554"/>
      <c r="J57" s="554"/>
      <c r="K57" s="709">
        <v>0</v>
      </c>
      <c r="L57" s="709">
        <v>0</v>
      </c>
      <c r="M57" s="709">
        <v>5600</v>
      </c>
      <c r="N57" s="709">
        <v>11300</v>
      </c>
      <c r="O57" s="709">
        <v>18800</v>
      </c>
      <c r="P57" s="709">
        <v>44000</v>
      </c>
      <c r="Q57" s="733">
        <v>59000</v>
      </c>
      <c r="R57" s="710">
        <f t="shared" si="6"/>
        <v>138700</v>
      </c>
    </row>
    <row r="58" spans="1:18" s="317" customFormat="1" ht="15" customHeight="1">
      <c r="A58" s="408"/>
      <c r="B58" s="758"/>
      <c r="C58" s="331"/>
      <c r="D58" s="555" t="s">
        <v>491</v>
      </c>
      <c r="E58" s="557"/>
      <c r="F58" s="557"/>
      <c r="G58" s="557"/>
      <c r="H58" s="557"/>
      <c r="I58" s="557"/>
      <c r="J58" s="557"/>
      <c r="K58" s="709">
        <v>0</v>
      </c>
      <c r="L58" s="709">
        <v>0</v>
      </c>
      <c r="M58" s="709">
        <v>250</v>
      </c>
      <c r="N58" s="709">
        <v>500</v>
      </c>
      <c r="O58" s="709">
        <v>750</v>
      </c>
      <c r="P58" s="709">
        <v>1000</v>
      </c>
      <c r="Q58" s="733">
        <v>1000</v>
      </c>
      <c r="R58" s="710">
        <f t="shared" si="6"/>
        <v>3500</v>
      </c>
    </row>
    <row r="59" spans="1:18" s="317" customFormat="1" ht="15" customHeight="1">
      <c r="A59" s="408"/>
      <c r="B59" s="758"/>
      <c r="C59" s="331"/>
      <c r="D59" s="555" t="s">
        <v>494</v>
      </c>
      <c r="E59" s="553"/>
      <c r="F59" s="553"/>
      <c r="G59" s="553"/>
      <c r="H59" s="553"/>
      <c r="I59" s="553"/>
      <c r="J59" s="550"/>
      <c r="K59" s="709">
        <v>0</v>
      </c>
      <c r="L59" s="709">
        <v>0</v>
      </c>
      <c r="M59" s="709">
        <v>0</v>
      </c>
      <c r="N59" s="709">
        <v>300</v>
      </c>
      <c r="O59" s="709">
        <v>700</v>
      </c>
      <c r="P59" s="709">
        <v>1000</v>
      </c>
      <c r="Q59" s="733">
        <v>0</v>
      </c>
      <c r="R59" s="710">
        <f t="shared" ref="R59:R65" si="7">SUM(E59:Q59)</f>
        <v>2000</v>
      </c>
    </row>
    <row r="60" spans="1:18" s="317" customFormat="1" ht="15" customHeight="1">
      <c r="A60" s="408"/>
      <c r="B60" s="758"/>
      <c r="C60" s="331"/>
      <c r="D60" s="555" t="s">
        <v>496</v>
      </c>
      <c r="E60" s="557"/>
      <c r="F60" s="557"/>
      <c r="G60" s="557"/>
      <c r="H60" s="557"/>
      <c r="I60" s="557"/>
      <c r="J60" s="557"/>
      <c r="K60" s="709">
        <v>0</v>
      </c>
      <c r="L60" s="709">
        <v>0</v>
      </c>
      <c r="M60" s="709">
        <v>1000</v>
      </c>
      <c r="N60" s="709">
        <v>1750</v>
      </c>
      <c r="O60" s="709">
        <v>23850</v>
      </c>
      <c r="P60" s="709">
        <v>8750</v>
      </c>
      <c r="Q60" s="709">
        <v>9750</v>
      </c>
      <c r="R60" s="710">
        <f t="shared" si="7"/>
        <v>45100</v>
      </c>
    </row>
    <row r="61" spans="1:18" s="317" customFormat="1" ht="15" customHeight="1">
      <c r="A61" s="408"/>
      <c r="B61" s="758"/>
      <c r="C61" s="331"/>
      <c r="D61" s="549" t="s">
        <v>48</v>
      </c>
      <c r="E61" s="557"/>
      <c r="F61" s="557"/>
      <c r="G61" s="557"/>
      <c r="H61" s="557"/>
      <c r="I61" s="557"/>
      <c r="J61" s="557"/>
      <c r="K61" s="709">
        <v>0</v>
      </c>
      <c r="L61" s="709">
        <v>0</v>
      </c>
      <c r="M61" s="709">
        <v>250</v>
      </c>
      <c r="N61" s="709">
        <v>500</v>
      </c>
      <c r="O61" s="709">
        <v>500</v>
      </c>
      <c r="P61" s="709">
        <v>750</v>
      </c>
      <c r="Q61" s="709">
        <v>1000</v>
      </c>
      <c r="R61" s="710">
        <f t="shared" si="7"/>
        <v>3000</v>
      </c>
    </row>
    <row r="62" spans="1:18" s="317" customFormat="1" ht="15" customHeight="1">
      <c r="A62" s="408"/>
      <c r="B62" s="758"/>
      <c r="C62" s="331"/>
      <c r="D62" s="713" t="s">
        <v>27</v>
      </c>
      <c r="E62" s="557"/>
      <c r="F62" s="557"/>
      <c r="G62" s="557"/>
      <c r="H62" s="557"/>
      <c r="I62" s="557"/>
      <c r="J62" s="557"/>
      <c r="K62" s="709">
        <v>0</v>
      </c>
      <c r="L62" s="709">
        <v>0</v>
      </c>
      <c r="M62" s="709">
        <v>5000</v>
      </c>
      <c r="N62" s="709">
        <v>5000</v>
      </c>
      <c r="O62" s="709">
        <v>5000</v>
      </c>
      <c r="P62" s="709">
        <v>5000</v>
      </c>
      <c r="Q62" s="709">
        <v>5000</v>
      </c>
      <c r="R62" s="710">
        <f t="shared" si="7"/>
        <v>25000</v>
      </c>
    </row>
    <row r="63" spans="1:18" s="317" customFormat="1" ht="15" customHeight="1">
      <c r="A63" s="408"/>
      <c r="B63" s="758"/>
      <c r="C63" s="331"/>
      <c r="D63" s="713" t="s">
        <v>497</v>
      </c>
      <c r="E63" s="712"/>
      <c r="F63" s="712"/>
      <c r="G63" s="712"/>
      <c r="H63" s="712"/>
      <c r="I63" s="712"/>
      <c r="J63" s="712"/>
      <c r="K63" s="709">
        <v>0</v>
      </c>
      <c r="L63" s="709">
        <v>0</v>
      </c>
      <c r="M63" s="709">
        <v>5000</v>
      </c>
      <c r="N63" s="709">
        <v>0</v>
      </c>
      <c r="O63" s="709">
        <v>20000</v>
      </c>
      <c r="P63" s="709">
        <v>0</v>
      </c>
      <c r="Q63" s="733">
        <v>0</v>
      </c>
      <c r="R63" s="710">
        <f t="shared" si="7"/>
        <v>25000</v>
      </c>
    </row>
    <row r="64" spans="1:18" s="317" customFormat="1" ht="15" customHeight="1">
      <c r="A64" s="408"/>
      <c r="B64" s="758"/>
      <c r="C64" s="331"/>
      <c r="D64" s="713" t="s">
        <v>507</v>
      </c>
      <c r="E64" s="712"/>
      <c r="F64" s="712"/>
      <c r="G64" s="712"/>
      <c r="H64" s="712"/>
      <c r="I64" s="712"/>
      <c r="J64" s="712"/>
      <c r="K64" s="709">
        <v>0</v>
      </c>
      <c r="L64" s="709">
        <v>0</v>
      </c>
      <c r="M64" s="709">
        <v>0</v>
      </c>
      <c r="N64" s="709">
        <v>0</v>
      </c>
      <c r="O64" s="709">
        <v>5000</v>
      </c>
      <c r="P64" s="709">
        <v>5000</v>
      </c>
      <c r="Q64" s="733">
        <v>10000</v>
      </c>
      <c r="R64" s="710">
        <f t="shared" si="7"/>
        <v>20000</v>
      </c>
    </row>
    <row r="65" spans="1:18" s="317" customFormat="1" ht="15" customHeight="1">
      <c r="A65" s="408"/>
      <c r="B65" s="758"/>
      <c r="C65" s="331"/>
      <c r="D65" s="713"/>
      <c r="E65" s="712"/>
      <c r="F65" s="712"/>
      <c r="G65" s="712"/>
      <c r="H65" s="712"/>
      <c r="I65" s="712"/>
      <c r="J65" s="712"/>
      <c r="K65" s="709">
        <v>0</v>
      </c>
      <c r="L65" s="709">
        <v>0</v>
      </c>
      <c r="M65" s="709">
        <v>0</v>
      </c>
      <c r="N65" s="709">
        <v>0</v>
      </c>
      <c r="O65" s="709">
        <v>0</v>
      </c>
      <c r="P65" s="709">
        <v>0</v>
      </c>
      <c r="Q65" s="733">
        <v>0</v>
      </c>
      <c r="R65" s="710">
        <f t="shared" si="7"/>
        <v>0</v>
      </c>
    </row>
    <row r="66" spans="1:18" s="317" customFormat="1" ht="15" customHeight="1">
      <c r="A66" s="408"/>
      <c r="B66" s="758"/>
      <c r="C66" s="331"/>
      <c r="D66" s="338"/>
      <c r="E66" s="348"/>
      <c r="F66" s="348"/>
      <c r="G66" s="348"/>
      <c r="H66" s="348"/>
      <c r="I66" s="348"/>
      <c r="J66" s="348"/>
      <c r="K66" s="642"/>
      <c r="L66" s="642"/>
      <c r="M66" s="642"/>
      <c r="N66" s="642"/>
      <c r="O66" s="642"/>
      <c r="P66" s="791"/>
      <c r="Q66" s="730"/>
      <c r="R66" s="687"/>
    </row>
    <row r="67" spans="1:18" s="316" customFormat="1" ht="15" customHeight="1">
      <c r="A67" s="405"/>
      <c r="B67" s="762"/>
      <c r="C67" s="339"/>
      <c r="D67" s="340" t="str">
        <f>"TOTAL "&amp;D51</f>
        <v>TOTAL ROOMS GENERAL EXPENSES</v>
      </c>
      <c r="E67" s="349">
        <f t="shared" ref="E67:R67" si="8">SUM(E52:E66)</f>
        <v>0</v>
      </c>
      <c r="F67" s="349">
        <f t="shared" si="8"/>
        <v>0</v>
      </c>
      <c r="G67" s="349">
        <f t="shared" si="8"/>
        <v>0</v>
      </c>
      <c r="H67" s="349">
        <f t="shared" si="8"/>
        <v>0</v>
      </c>
      <c r="I67" s="349">
        <f t="shared" si="8"/>
        <v>0</v>
      </c>
      <c r="J67" s="349">
        <f t="shared" si="8"/>
        <v>0</v>
      </c>
      <c r="K67" s="669">
        <f t="shared" si="8"/>
        <v>0</v>
      </c>
      <c r="L67" s="669">
        <f t="shared" si="8"/>
        <v>0</v>
      </c>
      <c r="M67" s="669">
        <f t="shared" si="8"/>
        <v>22450</v>
      </c>
      <c r="N67" s="669">
        <f t="shared" si="8"/>
        <v>24900</v>
      </c>
      <c r="O67" s="669">
        <f t="shared" si="8"/>
        <v>84050</v>
      </c>
      <c r="P67" s="669">
        <f t="shared" si="8"/>
        <v>77950</v>
      </c>
      <c r="Q67" s="734">
        <f t="shared" si="8"/>
        <v>98700</v>
      </c>
      <c r="R67" s="689">
        <f t="shared" si="8"/>
        <v>308050</v>
      </c>
    </row>
    <row r="68" spans="1:18" s="317" customFormat="1" ht="15" customHeight="1">
      <c r="A68" s="408"/>
      <c r="B68" s="758"/>
      <c r="C68" s="345"/>
      <c r="D68" s="336"/>
      <c r="E68" s="346"/>
      <c r="F68" s="346"/>
      <c r="G68" s="346"/>
      <c r="H68" s="346"/>
      <c r="I68" s="346"/>
      <c r="J68" s="346"/>
      <c r="K68" s="647"/>
      <c r="L68" s="647"/>
      <c r="M68" s="647"/>
      <c r="N68" s="647"/>
      <c r="O68" s="647"/>
      <c r="P68" s="792"/>
      <c r="Q68" s="737"/>
      <c r="R68" s="688"/>
    </row>
    <row r="69" spans="1:18" s="316" customFormat="1" ht="15" customHeight="1">
      <c r="A69" s="405"/>
      <c r="B69" s="762"/>
      <c r="C69" s="339"/>
      <c r="D69" s="544" t="s">
        <v>314</v>
      </c>
      <c r="E69" s="352"/>
      <c r="F69" s="352"/>
      <c r="G69" s="352"/>
      <c r="H69" s="352"/>
      <c r="I69" s="352"/>
      <c r="J69" s="352"/>
      <c r="K69" s="648"/>
      <c r="L69" s="648"/>
      <c r="M69" s="648"/>
      <c r="N69" s="648"/>
      <c r="O69" s="648"/>
      <c r="P69" s="742"/>
      <c r="Q69" s="732"/>
      <c r="R69" s="686"/>
    </row>
    <row r="70" spans="1:18" s="317" customFormat="1" ht="15" customHeight="1">
      <c r="A70" s="408"/>
      <c r="B70" s="758"/>
      <c r="C70" s="331"/>
      <c r="D70" s="338"/>
      <c r="E70" s="348"/>
      <c r="F70" s="348"/>
      <c r="G70" s="348"/>
      <c r="H70" s="348"/>
      <c r="I70" s="348"/>
      <c r="J70" s="348"/>
      <c r="K70" s="642"/>
      <c r="L70" s="642"/>
      <c r="M70" s="642"/>
      <c r="N70" s="642"/>
      <c r="O70" s="642"/>
      <c r="P70" s="791"/>
      <c r="Q70" s="730"/>
      <c r="R70" s="687"/>
    </row>
    <row r="71" spans="1:18" s="317" customFormat="1" ht="15" customHeight="1">
      <c r="A71" s="408"/>
      <c r="B71" s="758"/>
      <c r="C71" s="331"/>
      <c r="D71" s="336" t="s">
        <v>368</v>
      </c>
      <c r="E71" s="589"/>
      <c r="F71" s="589"/>
      <c r="G71" s="589"/>
      <c r="H71" s="589"/>
      <c r="I71" s="589"/>
      <c r="J71" s="589"/>
      <c r="K71" s="716">
        <v>0</v>
      </c>
      <c r="L71" s="716">
        <v>0</v>
      </c>
      <c r="M71" s="716">
        <v>0</v>
      </c>
      <c r="N71" s="716">
        <v>0</v>
      </c>
      <c r="O71" s="716">
        <v>0</v>
      </c>
      <c r="P71" s="716">
        <v>0</v>
      </c>
      <c r="Q71" s="738">
        <v>150000</v>
      </c>
      <c r="R71" s="717">
        <f>SUM(K71:Q71)</f>
        <v>150000</v>
      </c>
    </row>
    <row r="72" spans="1:18" s="317" customFormat="1" ht="15" customHeight="1">
      <c r="A72" s="408"/>
      <c r="B72" s="758"/>
      <c r="C72" s="331"/>
      <c r="D72" s="338"/>
      <c r="E72" s="334"/>
      <c r="F72" s="334"/>
      <c r="G72" s="334"/>
      <c r="H72" s="334"/>
      <c r="I72" s="334"/>
      <c r="J72" s="334"/>
      <c r="K72" s="682"/>
      <c r="L72" s="682"/>
      <c r="M72" s="682"/>
      <c r="N72" s="682"/>
      <c r="O72" s="682"/>
      <c r="P72" s="739"/>
      <c r="Q72" s="739"/>
      <c r="R72" s="700"/>
    </row>
    <row r="73" spans="1:18" s="316" customFormat="1" ht="15" customHeight="1">
      <c r="A73" s="405"/>
      <c r="B73" s="762"/>
      <c r="C73" s="339"/>
      <c r="D73" s="340" t="str">
        <f>"TOTAL "&amp;D69</f>
        <v>TOTAL OUTSOURCING</v>
      </c>
      <c r="E73" s="341">
        <f t="shared" ref="E73:R73" si="9">SUM(E70:E72)</f>
        <v>0</v>
      </c>
      <c r="F73" s="341">
        <f t="shared" si="9"/>
        <v>0</v>
      </c>
      <c r="G73" s="341">
        <f t="shared" si="9"/>
        <v>0</v>
      </c>
      <c r="H73" s="341">
        <f t="shared" si="9"/>
        <v>0</v>
      </c>
      <c r="I73" s="341">
        <f t="shared" si="9"/>
        <v>0</v>
      </c>
      <c r="J73" s="341">
        <f t="shared" si="9"/>
        <v>0</v>
      </c>
      <c r="K73" s="666">
        <f t="shared" si="9"/>
        <v>0</v>
      </c>
      <c r="L73" s="666">
        <f t="shared" si="9"/>
        <v>0</v>
      </c>
      <c r="M73" s="666">
        <f t="shared" si="9"/>
        <v>0</v>
      </c>
      <c r="N73" s="666">
        <f t="shared" si="9"/>
        <v>0</v>
      </c>
      <c r="O73" s="666">
        <f t="shared" si="9"/>
        <v>0</v>
      </c>
      <c r="P73" s="666">
        <f t="shared" si="9"/>
        <v>0</v>
      </c>
      <c r="Q73" s="731">
        <f t="shared" si="9"/>
        <v>150000</v>
      </c>
      <c r="R73" s="694">
        <f t="shared" si="9"/>
        <v>150000</v>
      </c>
    </row>
    <row r="74" spans="1:18" s="317" customFormat="1" ht="15" customHeight="1">
      <c r="A74" s="408"/>
      <c r="B74" s="758"/>
      <c r="C74" s="357"/>
      <c r="D74" s="358" t="s">
        <v>312</v>
      </c>
      <c r="E74" s="359">
        <f t="shared" ref="E74:R74" si="10">E73+E67</f>
        <v>0</v>
      </c>
      <c r="F74" s="359">
        <f t="shared" si="10"/>
        <v>0</v>
      </c>
      <c r="G74" s="359">
        <f t="shared" si="10"/>
        <v>0</v>
      </c>
      <c r="H74" s="359">
        <f t="shared" si="10"/>
        <v>0</v>
      </c>
      <c r="I74" s="359">
        <f t="shared" si="10"/>
        <v>0</v>
      </c>
      <c r="J74" s="359">
        <f t="shared" si="10"/>
        <v>0</v>
      </c>
      <c r="K74" s="681">
        <f>K73+K67</f>
        <v>0</v>
      </c>
      <c r="L74" s="681">
        <f t="shared" si="10"/>
        <v>0</v>
      </c>
      <c r="M74" s="681">
        <f t="shared" si="10"/>
        <v>22450</v>
      </c>
      <c r="N74" s="681">
        <f t="shared" si="10"/>
        <v>24900</v>
      </c>
      <c r="O74" s="681">
        <f t="shared" si="10"/>
        <v>84050</v>
      </c>
      <c r="P74" s="681">
        <f t="shared" si="10"/>
        <v>77950</v>
      </c>
      <c r="Q74" s="740">
        <f t="shared" si="10"/>
        <v>248700</v>
      </c>
      <c r="R74" s="772">
        <f t="shared" si="10"/>
        <v>458050</v>
      </c>
    </row>
    <row r="75" spans="1:18" s="317" customFormat="1" ht="15" customHeight="1">
      <c r="A75" s="408"/>
      <c r="B75" s="410" t="str">
        <f>'Salary Summary'!C155</f>
        <v xml:space="preserve">TOTAL ROOMS DIVISION </v>
      </c>
      <c r="C75" s="408"/>
      <c r="D75" s="404"/>
      <c r="E75" s="352">
        <f t="shared" ref="E75:R75" si="11">E74+E49</f>
        <v>0</v>
      </c>
      <c r="F75" s="352">
        <f t="shared" si="11"/>
        <v>0</v>
      </c>
      <c r="G75" s="352">
        <f t="shared" si="11"/>
        <v>0</v>
      </c>
      <c r="H75" s="352">
        <f t="shared" si="11"/>
        <v>0</v>
      </c>
      <c r="I75" s="352">
        <f t="shared" si="11"/>
        <v>0</v>
      </c>
      <c r="J75" s="352">
        <f t="shared" si="11"/>
        <v>0</v>
      </c>
      <c r="K75" s="675">
        <f t="shared" si="11"/>
        <v>0</v>
      </c>
      <c r="L75" s="675">
        <f t="shared" si="11"/>
        <v>2485</v>
      </c>
      <c r="M75" s="675">
        <f t="shared" si="11"/>
        <v>68955</v>
      </c>
      <c r="N75" s="675">
        <f t="shared" si="11"/>
        <v>117555</v>
      </c>
      <c r="O75" s="675">
        <f t="shared" si="11"/>
        <v>275040</v>
      </c>
      <c r="P75" s="675">
        <f t="shared" si="11"/>
        <v>615420</v>
      </c>
      <c r="Q75" s="741">
        <f t="shared" si="11"/>
        <v>818830</v>
      </c>
      <c r="R75" s="695">
        <f t="shared" si="11"/>
        <v>1898285</v>
      </c>
    </row>
    <row r="76" spans="1:18" s="317" customFormat="1" ht="15" customHeight="1">
      <c r="A76" s="765"/>
      <c r="B76" s="758"/>
      <c r="C76" s="758"/>
      <c r="D76" s="36"/>
      <c r="E76" s="40"/>
      <c r="F76" s="40"/>
      <c r="G76" s="40"/>
      <c r="H76" s="40"/>
      <c r="I76" s="40"/>
      <c r="J76" s="40"/>
      <c r="K76" s="643"/>
      <c r="L76" s="643"/>
      <c r="M76" s="643"/>
      <c r="N76" s="643"/>
      <c r="O76" s="643"/>
      <c r="P76" s="643"/>
      <c r="Q76" s="643"/>
      <c r="R76" s="764"/>
    </row>
    <row r="77" spans="1:18" s="317" customFormat="1" ht="15" customHeight="1">
      <c r="A77" s="408"/>
      <c r="B77" s="545" t="str">
        <f>'Salary Summary'!C157</f>
        <v>FOOD &amp; BEVERAGE DIVISION</v>
      </c>
      <c r="C77" s="408"/>
      <c r="D77" s="404"/>
      <c r="E77" s="352"/>
      <c r="F77" s="352"/>
      <c r="G77" s="352"/>
      <c r="H77" s="352"/>
      <c r="I77" s="352"/>
      <c r="J77" s="352"/>
      <c r="K77" s="648"/>
      <c r="L77" s="648"/>
      <c r="M77" s="648"/>
      <c r="N77" s="648"/>
      <c r="O77" s="648"/>
      <c r="P77" s="742"/>
      <c r="Q77" s="742"/>
      <c r="R77" s="692"/>
    </row>
    <row r="78" spans="1:18" s="317" customFormat="1" ht="15" customHeight="1">
      <c r="A78" s="409"/>
      <c r="B78" s="758"/>
      <c r="C78" s="331"/>
      <c r="D78" s="544" t="s">
        <v>315</v>
      </c>
      <c r="E78" s="352"/>
      <c r="F78" s="352"/>
      <c r="G78" s="352"/>
      <c r="H78" s="352"/>
      <c r="I78" s="352"/>
      <c r="J78" s="344"/>
      <c r="K78" s="641"/>
      <c r="L78" s="646"/>
      <c r="M78" s="646"/>
      <c r="N78" s="646"/>
      <c r="O78" s="646"/>
      <c r="P78" s="736"/>
      <c r="Q78" s="732"/>
      <c r="R78" s="696"/>
    </row>
    <row r="79" spans="1:18" s="317" customFormat="1" ht="15" customHeight="1">
      <c r="A79" s="408"/>
      <c r="B79" s="758"/>
      <c r="C79" s="331"/>
      <c r="D79" s="332"/>
      <c r="E79" s="333"/>
      <c r="F79" s="333"/>
      <c r="G79" s="333"/>
      <c r="H79" s="333"/>
      <c r="I79" s="333"/>
      <c r="J79" s="334"/>
      <c r="K79" s="638"/>
      <c r="L79" s="639"/>
      <c r="M79" s="639"/>
      <c r="N79" s="639"/>
      <c r="O79" s="639"/>
      <c r="P79" s="730"/>
      <c r="Q79" s="728"/>
      <c r="R79" s="684"/>
    </row>
    <row r="80" spans="1:18" s="317" customFormat="1" ht="15" customHeight="1">
      <c r="A80" s="408"/>
      <c r="B80" s="758"/>
      <c r="C80" s="331"/>
      <c r="D80" s="565" t="str">
        <f>'Salary Summary'!E169&amp;" PAYROLL"</f>
        <v>TOTAL F &amp; B  ADMINISTRATION  PAYROLL</v>
      </c>
      <c r="E80" s="566">
        <f>'Salary Summary'!X169</f>
        <v>0</v>
      </c>
      <c r="F80" s="566">
        <f>'Salary Summary'!Y169</f>
        <v>0</v>
      </c>
      <c r="G80" s="566">
        <f>'Salary Summary'!Z169</f>
        <v>0</v>
      </c>
      <c r="H80" s="566">
        <f>'Salary Summary'!AA169</f>
        <v>0</v>
      </c>
      <c r="I80" s="566">
        <f>'Salary Summary'!AB169</f>
        <v>0</v>
      </c>
      <c r="J80" s="566">
        <f>'Salary Summary'!AC169</f>
        <v>0</v>
      </c>
      <c r="K80" s="667">
        <f>'Salary Summary'!AD169</f>
        <v>0</v>
      </c>
      <c r="L80" s="667">
        <f>'Salary Summary'!AE169</f>
        <v>0</v>
      </c>
      <c r="M80" s="667">
        <f>'Salary Summary'!AF169</f>
        <v>73130</v>
      </c>
      <c r="N80" s="667">
        <f>'Salary Summary'!AG169</f>
        <v>78100</v>
      </c>
      <c r="O80" s="667">
        <f>'Salary Summary'!AH169</f>
        <v>95850</v>
      </c>
      <c r="P80" s="667">
        <f>'Salary Summary'!AI169</f>
        <v>95850</v>
      </c>
      <c r="Q80" s="729">
        <f>'Salary Summary'!AJ169</f>
        <v>95850</v>
      </c>
      <c r="R80" s="683">
        <f>SUM(E80:Q80)</f>
        <v>438780</v>
      </c>
    </row>
    <row r="81" spans="1:18" s="317" customFormat="1" ht="15" customHeight="1">
      <c r="A81" s="408"/>
      <c r="B81" s="758"/>
      <c r="C81" s="331"/>
      <c r="D81" s="565" t="str">
        <f>'Salary Summary'!D294&amp;" PAYROLL"</f>
        <v>TOTAL FOOD &amp; BEVEVERAGE SERVICE  PAYROLL</v>
      </c>
      <c r="E81" s="566">
        <f>'Salary Summary'!X294</f>
        <v>0</v>
      </c>
      <c r="F81" s="566">
        <f>'Salary Summary'!Y294</f>
        <v>0</v>
      </c>
      <c r="G81" s="566">
        <f>'Salary Summary'!Z294</f>
        <v>0</v>
      </c>
      <c r="H81" s="566">
        <f>'Salary Summary'!AA294</f>
        <v>0</v>
      </c>
      <c r="I81" s="566">
        <f>'Salary Summary'!AB294</f>
        <v>0</v>
      </c>
      <c r="J81" s="566">
        <f>'Salary Summary'!AC294</f>
        <v>0</v>
      </c>
      <c r="K81" s="667">
        <f>'Salary Summary'!AD294</f>
        <v>0</v>
      </c>
      <c r="L81" s="667">
        <f>'Salary Summary'!AE294</f>
        <v>0</v>
      </c>
      <c r="M81" s="667">
        <f>'Salary Summary'!AF294</f>
        <v>0</v>
      </c>
      <c r="N81" s="667">
        <f>'Salary Summary'!AG294</f>
        <v>10650</v>
      </c>
      <c r="O81" s="667">
        <f>'Salary Summary'!AH294</f>
        <v>56800</v>
      </c>
      <c r="P81" s="667">
        <f>'Salary Summary'!AI294</f>
        <v>392275</v>
      </c>
      <c r="Q81" s="729">
        <f>'Salary Summary'!AJ294</f>
        <v>392275</v>
      </c>
      <c r="R81" s="683">
        <f>SUM(E81:Q81)</f>
        <v>852000</v>
      </c>
    </row>
    <row r="82" spans="1:18" s="317" customFormat="1" ht="15" customHeight="1">
      <c r="A82" s="408"/>
      <c r="B82" s="758"/>
      <c r="C82" s="331"/>
      <c r="D82" s="565" t="str">
        <f>'Salary Summary'!D429&amp;" PAYROLL"</f>
        <v>TOTAL KITCHEN   PAYROLL</v>
      </c>
      <c r="E82" s="566">
        <f>'Salary Summary'!X429</f>
        <v>0</v>
      </c>
      <c r="F82" s="566">
        <f>'Salary Summary'!Y429</f>
        <v>0</v>
      </c>
      <c r="G82" s="566">
        <f>'Salary Summary'!Z429</f>
        <v>0</v>
      </c>
      <c r="H82" s="566">
        <f>'Salary Summary'!AA429</f>
        <v>0</v>
      </c>
      <c r="I82" s="566">
        <f>'Salary Summary'!AB429</f>
        <v>0</v>
      </c>
      <c r="J82" s="566">
        <f>'Salary Summary'!AC429</f>
        <v>0</v>
      </c>
      <c r="K82" s="667">
        <f>'Salary Summary'!AD429</f>
        <v>0</v>
      </c>
      <c r="L82" s="667">
        <f>'Salary Summary'!AE429</f>
        <v>0</v>
      </c>
      <c r="M82" s="667">
        <f>'Salary Summary'!AF429</f>
        <v>22720</v>
      </c>
      <c r="N82" s="667">
        <f>'Salary Summary'!AG429</f>
        <v>68160</v>
      </c>
      <c r="O82" s="667">
        <f>'Salary Summary'!AH429</f>
        <v>68160</v>
      </c>
      <c r="P82" s="667">
        <f>'Salary Summary'!AI429</f>
        <v>429550</v>
      </c>
      <c r="Q82" s="729">
        <f>'Salary Summary'!AJ429</f>
        <v>429550</v>
      </c>
      <c r="R82" s="683">
        <f>SUM(E82:Q82)</f>
        <v>1018140</v>
      </c>
    </row>
    <row r="83" spans="1:18" s="317" customFormat="1" ht="15" customHeight="1">
      <c r="A83" s="408"/>
      <c r="B83" s="758"/>
      <c r="C83" s="331"/>
      <c r="D83" s="565" t="str">
        <f>'Salary Summary'!E442&amp;" PAYROLL"</f>
        <v>TOTAL STEWARDING    PAYROLL</v>
      </c>
      <c r="E83" s="566">
        <f>'Salary Summary'!X442</f>
        <v>0</v>
      </c>
      <c r="F83" s="566">
        <f>'Salary Summary'!Y442</f>
        <v>0</v>
      </c>
      <c r="G83" s="566">
        <f>'Salary Summary'!Z442</f>
        <v>0</v>
      </c>
      <c r="H83" s="566">
        <f>'Salary Summary'!AA442</f>
        <v>0</v>
      </c>
      <c r="I83" s="566">
        <f>'Salary Summary'!AB442</f>
        <v>0</v>
      </c>
      <c r="J83" s="566">
        <f>'Salary Summary'!AC442</f>
        <v>0</v>
      </c>
      <c r="K83" s="667">
        <f>'Salary Summary'!AD442</f>
        <v>0</v>
      </c>
      <c r="L83" s="667">
        <f>'Salary Summary'!AE442</f>
        <v>0</v>
      </c>
      <c r="M83" s="667">
        <f>'Salary Summary'!AF442</f>
        <v>0</v>
      </c>
      <c r="N83" s="667">
        <f>'Salary Summary'!AG442</f>
        <v>0</v>
      </c>
      <c r="O83" s="667">
        <f>'Salary Summary'!AH442</f>
        <v>29820</v>
      </c>
      <c r="P83" s="667">
        <f>'Salary Summary'!AI442</f>
        <v>64255</v>
      </c>
      <c r="Q83" s="729">
        <f>'Salary Summary'!AJ442</f>
        <v>64255</v>
      </c>
      <c r="R83" s="683">
        <f>SUM(E83:Q83)</f>
        <v>158330</v>
      </c>
    </row>
    <row r="84" spans="1:18" s="317" customFormat="1" ht="15" customHeight="1">
      <c r="A84" s="408"/>
      <c r="B84" s="758"/>
      <c r="C84" s="331"/>
      <c r="D84" s="338"/>
      <c r="E84" s="335"/>
      <c r="F84" s="335"/>
      <c r="G84" s="335"/>
      <c r="H84" s="335"/>
      <c r="I84" s="335"/>
      <c r="J84" s="335"/>
      <c r="K84" s="673"/>
      <c r="L84" s="673"/>
      <c r="M84" s="673"/>
      <c r="N84" s="673"/>
      <c r="O84" s="673"/>
      <c r="P84" s="743"/>
      <c r="Q84" s="743"/>
      <c r="R84" s="697"/>
    </row>
    <row r="85" spans="1:18" s="317" customFormat="1" ht="15" customHeight="1">
      <c r="A85" s="408"/>
      <c r="B85" s="758"/>
      <c r="C85" s="331"/>
      <c r="D85" s="340" t="s">
        <v>516</v>
      </c>
      <c r="E85" s="341">
        <f>SUM(E80:E83)</f>
        <v>0</v>
      </c>
      <c r="F85" s="341">
        <f t="shared" ref="F85:Q85" si="12">SUM(F80:F83)</f>
        <v>0</v>
      </c>
      <c r="G85" s="341">
        <f t="shared" si="12"/>
        <v>0</v>
      </c>
      <c r="H85" s="341">
        <f t="shared" si="12"/>
        <v>0</v>
      </c>
      <c r="I85" s="341">
        <f t="shared" si="12"/>
        <v>0</v>
      </c>
      <c r="J85" s="341">
        <f t="shared" si="12"/>
        <v>0</v>
      </c>
      <c r="K85" s="666">
        <f t="shared" si="12"/>
        <v>0</v>
      </c>
      <c r="L85" s="666">
        <f t="shared" si="12"/>
        <v>0</v>
      </c>
      <c r="M85" s="666">
        <f t="shared" si="12"/>
        <v>95850</v>
      </c>
      <c r="N85" s="666">
        <f t="shared" si="12"/>
        <v>156910</v>
      </c>
      <c r="O85" s="666">
        <f t="shared" si="12"/>
        <v>250630</v>
      </c>
      <c r="P85" s="666">
        <f t="shared" si="12"/>
        <v>981930</v>
      </c>
      <c r="Q85" s="731">
        <f t="shared" si="12"/>
        <v>981930</v>
      </c>
      <c r="R85" s="685">
        <f>SUM(E85:Q85)</f>
        <v>2467250</v>
      </c>
    </row>
    <row r="86" spans="1:18" s="317" customFormat="1" ht="15" customHeight="1">
      <c r="A86" s="408"/>
      <c r="B86" s="758"/>
      <c r="C86" s="758"/>
      <c r="D86" s="37"/>
      <c r="E86" s="355"/>
      <c r="F86" s="355"/>
      <c r="G86" s="355"/>
      <c r="H86" s="355"/>
      <c r="I86" s="355"/>
      <c r="J86" s="342"/>
      <c r="K86" s="640"/>
      <c r="L86" s="644"/>
      <c r="M86" s="644"/>
      <c r="N86" s="644"/>
      <c r="O86" s="644"/>
      <c r="P86" s="644"/>
      <c r="Q86" s="640"/>
      <c r="R86" s="760"/>
    </row>
    <row r="87" spans="1:18" s="317" customFormat="1" ht="15" customHeight="1">
      <c r="A87" s="408"/>
      <c r="B87" s="758"/>
      <c r="C87" s="331"/>
      <c r="D87" s="544" t="s">
        <v>316</v>
      </c>
      <c r="E87" s="361"/>
      <c r="F87" s="361"/>
      <c r="G87" s="361"/>
      <c r="H87" s="361"/>
      <c r="I87" s="361"/>
      <c r="J87" s="360"/>
      <c r="K87" s="646"/>
      <c r="L87" s="646"/>
      <c r="M87" s="646"/>
      <c r="N87" s="646"/>
      <c r="O87" s="646"/>
      <c r="P87" s="736"/>
      <c r="Q87" s="736"/>
      <c r="R87" s="692"/>
    </row>
    <row r="88" spans="1:18" s="317" customFormat="1" ht="15" customHeight="1">
      <c r="A88" s="408"/>
      <c r="B88" s="758"/>
      <c r="C88" s="331"/>
      <c r="D88" s="338"/>
      <c r="E88" s="348"/>
      <c r="F88" s="348"/>
      <c r="G88" s="348"/>
      <c r="H88" s="348"/>
      <c r="I88" s="348"/>
      <c r="J88" s="335"/>
      <c r="K88" s="639"/>
      <c r="L88" s="639"/>
      <c r="M88" s="639"/>
      <c r="N88" s="639"/>
      <c r="O88" s="639"/>
      <c r="P88" s="730"/>
      <c r="Q88" s="730"/>
      <c r="R88" s="687"/>
    </row>
    <row r="89" spans="1:18" s="317" customFormat="1" ht="15" customHeight="1">
      <c r="A89" s="408"/>
      <c r="B89" s="758"/>
      <c r="C89" s="331"/>
      <c r="D89" s="549" t="s">
        <v>45</v>
      </c>
      <c r="E89" s="553"/>
      <c r="F89" s="553"/>
      <c r="G89" s="553"/>
      <c r="H89" s="553"/>
      <c r="I89" s="553"/>
      <c r="J89" s="550"/>
      <c r="K89" s="718">
        <v>0</v>
      </c>
      <c r="L89" s="718">
        <v>0</v>
      </c>
      <c r="M89" s="718">
        <v>100</v>
      </c>
      <c r="N89" s="718">
        <v>250</v>
      </c>
      <c r="O89" s="718">
        <v>250</v>
      </c>
      <c r="P89" s="718">
        <v>250</v>
      </c>
      <c r="Q89" s="718">
        <v>250</v>
      </c>
      <c r="R89" s="710">
        <f>SUM(K89:Q89)</f>
        <v>1100</v>
      </c>
    </row>
    <row r="90" spans="1:18" s="317" customFormat="1" ht="15" customHeight="1">
      <c r="A90" s="408"/>
      <c r="B90" s="758"/>
      <c r="C90" s="331"/>
      <c r="D90" s="549" t="s">
        <v>46</v>
      </c>
      <c r="E90" s="553"/>
      <c r="F90" s="553"/>
      <c r="G90" s="553"/>
      <c r="H90" s="553"/>
      <c r="I90" s="553"/>
      <c r="J90" s="550"/>
      <c r="K90" s="718">
        <v>0</v>
      </c>
      <c r="L90" s="718">
        <v>0</v>
      </c>
      <c r="M90" s="718">
        <v>100</v>
      </c>
      <c r="N90" s="718">
        <v>500</v>
      </c>
      <c r="O90" s="718">
        <v>800</v>
      </c>
      <c r="P90" s="718">
        <v>800</v>
      </c>
      <c r="Q90" s="718">
        <v>800</v>
      </c>
      <c r="R90" s="710">
        <f t="shared" ref="R90:R100" si="13">SUM(K90:Q90)</f>
        <v>3000</v>
      </c>
    </row>
    <row r="91" spans="1:18" s="317" customFormat="1" ht="15" customHeight="1">
      <c r="A91" s="408"/>
      <c r="B91" s="758"/>
      <c r="C91" s="331"/>
      <c r="D91" s="549" t="s">
        <v>47</v>
      </c>
      <c r="E91" s="553"/>
      <c r="F91" s="553"/>
      <c r="G91" s="553"/>
      <c r="H91" s="553"/>
      <c r="I91" s="553"/>
      <c r="J91" s="550"/>
      <c r="K91" s="718">
        <v>0</v>
      </c>
      <c r="L91" s="709">
        <v>0</v>
      </c>
      <c r="M91" s="709">
        <v>250</v>
      </c>
      <c r="N91" s="709">
        <v>500</v>
      </c>
      <c r="O91" s="709">
        <v>750</v>
      </c>
      <c r="P91" s="709">
        <v>1000</v>
      </c>
      <c r="Q91" s="733">
        <v>1500</v>
      </c>
      <c r="R91" s="710">
        <f>SUM(K91:Q91)</f>
        <v>4000</v>
      </c>
    </row>
    <row r="92" spans="1:18" s="317" customFormat="1" ht="15" customHeight="1">
      <c r="A92" s="719"/>
      <c r="B92" s="766"/>
      <c r="C92" s="720"/>
      <c r="D92" s="549" t="s">
        <v>489</v>
      </c>
      <c r="E92" s="709"/>
      <c r="F92" s="709"/>
      <c r="G92" s="709"/>
      <c r="H92" s="709"/>
      <c r="I92" s="709"/>
      <c r="J92" s="718"/>
      <c r="K92" s="718">
        <v>0</v>
      </c>
      <c r="L92" s="718">
        <v>0</v>
      </c>
      <c r="M92" s="718">
        <v>5000</v>
      </c>
      <c r="N92" s="718">
        <v>10000</v>
      </c>
      <c r="O92" s="718">
        <v>12500</v>
      </c>
      <c r="P92" s="718">
        <v>20000</v>
      </c>
      <c r="Q92" s="744">
        <v>20000</v>
      </c>
      <c r="R92" s="710">
        <f t="shared" si="13"/>
        <v>67500</v>
      </c>
    </row>
    <row r="93" spans="1:18" s="317" customFormat="1" ht="15" customHeight="1">
      <c r="A93" s="719"/>
      <c r="B93" s="766"/>
      <c r="C93" s="720"/>
      <c r="D93" s="555" t="s">
        <v>492</v>
      </c>
      <c r="E93" s="709"/>
      <c r="F93" s="709"/>
      <c r="G93" s="709"/>
      <c r="H93" s="709"/>
      <c r="I93" s="709"/>
      <c r="J93" s="718"/>
      <c r="K93" s="718">
        <v>0</v>
      </c>
      <c r="L93" s="718">
        <v>0</v>
      </c>
      <c r="M93" s="718">
        <v>9600</v>
      </c>
      <c r="N93" s="718">
        <v>9500</v>
      </c>
      <c r="O93" s="718">
        <v>8000</v>
      </c>
      <c r="P93" s="718">
        <v>49000</v>
      </c>
      <c r="Q93" s="718">
        <v>57000</v>
      </c>
      <c r="R93" s="710">
        <f>SUM(K93:Q93)</f>
        <v>133100</v>
      </c>
    </row>
    <row r="94" spans="1:18" s="317" customFormat="1" ht="15" customHeight="1">
      <c r="A94" s="408"/>
      <c r="B94" s="758"/>
      <c r="C94" s="331"/>
      <c r="D94" s="555" t="s">
        <v>494</v>
      </c>
      <c r="E94" s="553"/>
      <c r="F94" s="553"/>
      <c r="G94" s="553"/>
      <c r="H94" s="553"/>
      <c r="I94" s="553"/>
      <c r="J94" s="550"/>
      <c r="K94" s="709">
        <v>0</v>
      </c>
      <c r="L94" s="709">
        <v>0</v>
      </c>
      <c r="M94" s="709">
        <v>450</v>
      </c>
      <c r="N94" s="709">
        <v>600</v>
      </c>
      <c r="O94" s="709">
        <v>950</v>
      </c>
      <c r="P94" s="709">
        <v>1550</v>
      </c>
      <c r="Q94" s="733">
        <v>0</v>
      </c>
      <c r="R94" s="710">
        <f>SUM(K94:Q94)</f>
        <v>3550</v>
      </c>
    </row>
    <row r="95" spans="1:18" s="317" customFormat="1" ht="15" customHeight="1">
      <c r="A95" s="408"/>
      <c r="B95" s="758"/>
      <c r="C95" s="331"/>
      <c r="D95" s="555" t="s">
        <v>496</v>
      </c>
      <c r="E95" s="553"/>
      <c r="F95" s="553"/>
      <c r="G95" s="553"/>
      <c r="H95" s="553"/>
      <c r="I95" s="553"/>
      <c r="J95" s="550"/>
      <c r="K95" s="718">
        <v>0</v>
      </c>
      <c r="L95" s="718">
        <v>0</v>
      </c>
      <c r="M95" s="718">
        <v>1000</v>
      </c>
      <c r="N95" s="718">
        <v>3750</v>
      </c>
      <c r="O95" s="718">
        <v>6000</v>
      </c>
      <c r="P95" s="718">
        <v>11000</v>
      </c>
      <c r="Q95" s="744">
        <v>16000</v>
      </c>
      <c r="R95" s="710">
        <f t="shared" si="13"/>
        <v>37750</v>
      </c>
    </row>
    <row r="96" spans="1:18" s="317" customFormat="1" ht="15" customHeight="1">
      <c r="A96" s="408"/>
      <c r="B96" s="758"/>
      <c r="C96" s="331"/>
      <c r="D96" s="555" t="s">
        <v>491</v>
      </c>
      <c r="E96" s="557"/>
      <c r="F96" s="557"/>
      <c r="G96" s="557"/>
      <c r="H96" s="557"/>
      <c r="I96" s="557"/>
      <c r="J96" s="557"/>
      <c r="K96" s="709">
        <v>0</v>
      </c>
      <c r="L96" s="709">
        <v>0</v>
      </c>
      <c r="M96" s="709">
        <v>250</v>
      </c>
      <c r="N96" s="709">
        <v>500</v>
      </c>
      <c r="O96" s="709">
        <v>750</v>
      </c>
      <c r="P96" s="709">
        <v>1000</v>
      </c>
      <c r="Q96" s="733">
        <v>1000</v>
      </c>
      <c r="R96" s="710">
        <f t="shared" si="13"/>
        <v>3500</v>
      </c>
    </row>
    <row r="97" spans="1:18" s="317" customFormat="1" ht="15" customHeight="1">
      <c r="A97" s="408"/>
      <c r="B97" s="758"/>
      <c r="C97" s="331"/>
      <c r="D97" s="549" t="s">
        <v>48</v>
      </c>
      <c r="E97" s="557"/>
      <c r="F97" s="557"/>
      <c r="G97" s="557"/>
      <c r="H97" s="557"/>
      <c r="I97" s="557"/>
      <c r="J97" s="557"/>
      <c r="K97" s="709">
        <v>0</v>
      </c>
      <c r="L97" s="709">
        <v>0</v>
      </c>
      <c r="M97" s="709">
        <v>250</v>
      </c>
      <c r="N97" s="709">
        <v>500</v>
      </c>
      <c r="O97" s="709">
        <v>500</v>
      </c>
      <c r="P97" s="709">
        <v>750</v>
      </c>
      <c r="Q97" s="709">
        <v>1000</v>
      </c>
      <c r="R97" s="710">
        <f t="shared" si="13"/>
        <v>3000</v>
      </c>
    </row>
    <row r="98" spans="1:18" s="317" customFormat="1" ht="15" customHeight="1">
      <c r="A98" s="408"/>
      <c r="B98" s="758"/>
      <c r="C98" s="331"/>
      <c r="D98" s="549" t="s">
        <v>365</v>
      </c>
      <c r="E98" s="553"/>
      <c r="F98" s="553"/>
      <c r="G98" s="553"/>
      <c r="H98" s="553"/>
      <c r="I98" s="553"/>
      <c r="J98" s="550"/>
      <c r="K98" s="718">
        <v>0</v>
      </c>
      <c r="L98" s="718">
        <v>0</v>
      </c>
      <c r="M98" s="718">
        <v>0</v>
      </c>
      <c r="N98" s="718">
        <v>0</v>
      </c>
      <c r="O98" s="718">
        <v>0</v>
      </c>
      <c r="P98" s="718">
        <v>0</v>
      </c>
      <c r="Q98" s="744">
        <v>1000000</v>
      </c>
      <c r="R98" s="710">
        <f t="shared" si="13"/>
        <v>1000000</v>
      </c>
    </row>
    <row r="99" spans="1:18" s="317" customFormat="1" ht="15" customHeight="1">
      <c r="A99" s="408"/>
      <c r="B99" s="758"/>
      <c r="C99" s="331"/>
      <c r="D99" s="713" t="s">
        <v>497</v>
      </c>
      <c r="E99" s="712"/>
      <c r="F99" s="712"/>
      <c r="G99" s="712"/>
      <c r="H99" s="712"/>
      <c r="I99" s="712"/>
      <c r="J99" s="712"/>
      <c r="K99" s="709">
        <v>0</v>
      </c>
      <c r="L99" s="709">
        <v>0</v>
      </c>
      <c r="M99" s="709">
        <v>5000</v>
      </c>
      <c r="N99" s="709">
        <v>0</v>
      </c>
      <c r="O99" s="709">
        <v>20000</v>
      </c>
      <c r="P99" s="709">
        <v>0</v>
      </c>
      <c r="Q99" s="733">
        <v>0</v>
      </c>
      <c r="R99" s="710">
        <f>SUM(E99:Q99)</f>
        <v>25000</v>
      </c>
    </row>
    <row r="100" spans="1:18" s="317" customFormat="1" ht="15" customHeight="1">
      <c r="A100" s="408"/>
      <c r="B100" s="758"/>
      <c r="C100" s="331"/>
      <c r="D100" s="713" t="s">
        <v>378</v>
      </c>
      <c r="E100" s="721"/>
      <c r="F100" s="721"/>
      <c r="G100" s="721"/>
      <c r="H100" s="721"/>
      <c r="I100" s="721"/>
      <c r="J100" s="715"/>
      <c r="K100" s="718">
        <v>0</v>
      </c>
      <c r="L100" s="718">
        <v>0</v>
      </c>
      <c r="M100" s="718">
        <v>5000</v>
      </c>
      <c r="N100" s="718">
        <v>5000</v>
      </c>
      <c r="O100" s="718">
        <v>10000</v>
      </c>
      <c r="P100" s="718">
        <v>10000</v>
      </c>
      <c r="Q100" s="718">
        <v>10000</v>
      </c>
      <c r="R100" s="710">
        <f t="shared" si="13"/>
        <v>40000</v>
      </c>
    </row>
    <row r="101" spans="1:18" s="317" customFormat="1" ht="15" customHeight="1">
      <c r="A101" s="408"/>
      <c r="B101" s="758"/>
      <c r="C101" s="331"/>
      <c r="D101" s="362"/>
      <c r="E101" s="363"/>
      <c r="F101" s="363"/>
      <c r="G101" s="363"/>
      <c r="H101" s="363"/>
      <c r="I101" s="363"/>
      <c r="J101" s="353"/>
      <c r="K101" s="649"/>
      <c r="L101" s="649"/>
      <c r="M101" s="649"/>
      <c r="N101" s="649"/>
      <c r="O101" s="649"/>
      <c r="P101" s="756"/>
      <c r="Q101" s="730"/>
      <c r="R101" s="687"/>
    </row>
    <row r="102" spans="1:18" s="317" customFormat="1" ht="15" customHeight="1">
      <c r="A102" s="408"/>
      <c r="B102" s="758"/>
      <c r="C102" s="331"/>
      <c r="D102" s="364" t="str">
        <f>"TOTAL "&amp;D87</f>
        <v>TOTAL F&amp;B GENERAL EXPENSES</v>
      </c>
      <c r="E102" s="365">
        <f t="shared" ref="E102:R102" si="14">SUM(E88:E101)</f>
        <v>0</v>
      </c>
      <c r="F102" s="365">
        <f t="shared" si="14"/>
        <v>0</v>
      </c>
      <c r="G102" s="365">
        <f t="shared" si="14"/>
        <v>0</v>
      </c>
      <c r="H102" s="365">
        <f t="shared" si="14"/>
        <v>0</v>
      </c>
      <c r="I102" s="365">
        <f t="shared" si="14"/>
        <v>0</v>
      </c>
      <c r="J102" s="365">
        <f t="shared" si="14"/>
        <v>0</v>
      </c>
      <c r="K102" s="674">
        <f t="shared" si="14"/>
        <v>0</v>
      </c>
      <c r="L102" s="674">
        <f t="shared" si="14"/>
        <v>0</v>
      </c>
      <c r="M102" s="674">
        <f t="shared" si="14"/>
        <v>27000</v>
      </c>
      <c r="N102" s="674">
        <f t="shared" si="14"/>
        <v>31100</v>
      </c>
      <c r="O102" s="674">
        <f t="shared" si="14"/>
        <v>60500</v>
      </c>
      <c r="P102" s="674">
        <f t="shared" si="14"/>
        <v>95350</v>
      </c>
      <c r="Q102" s="745">
        <f t="shared" si="14"/>
        <v>1107550</v>
      </c>
      <c r="R102" s="698">
        <f t="shared" si="14"/>
        <v>1321500</v>
      </c>
    </row>
    <row r="103" spans="1:18" s="317" customFormat="1" ht="15" customHeight="1">
      <c r="A103" s="408"/>
      <c r="B103" s="758"/>
      <c r="C103" s="758"/>
      <c r="D103" s="35"/>
      <c r="E103" s="366"/>
      <c r="F103" s="366"/>
      <c r="G103" s="366"/>
      <c r="H103" s="366"/>
      <c r="I103" s="366"/>
      <c r="J103" s="767"/>
      <c r="K103" s="768"/>
      <c r="L103" s="768"/>
      <c r="M103" s="768"/>
      <c r="N103" s="768"/>
      <c r="O103" s="768"/>
      <c r="P103" s="768"/>
      <c r="Q103" s="645"/>
      <c r="R103" s="764"/>
    </row>
    <row r="104" spans="1:18" s="317" customFormat="1" ht="15" customHeight="1">
      <c r="A104" s="408"/>
      <c r="B104" s="758"/>
      <c r="C104" s="331"/>
      <c r="D104" s="544" t="s">
        <v>317</v>
      </c>
      <c r="E104" s="361"/>
      <c r="F104" s="361"/>
      <c r="G104" s="361"/>
      <c r="H104" s="361"/>
      <c r="I104" s="361"/>
      <c r="J104" s="360"/>
      <c r="K104" s="646"/>
      <c r="L104" s="646"/>
      <c r="M104" s="646"/>
      <c r="N104" s="646"/>
      <c r="O104" s="646"/>
      <c r="P104" s="736"/>
      <c r="Q104" s="736"/>
      <c r="R104" s="692"/>
    </row>
    <row r="105" spans="1:18" s="317" customFormat="1" ht="15" customHeight="1">
      <c r="A105" s="408"/>
      <c r="B105" s="758"/>
      <c r="C105" s="331"/>
      <c r="D105" s="338"/>
      <c r="E105" s="348"/>
      <c r="F105" s="348"/>
      <c r="G105" s="348"/>
      <c r="H105" s="348"/>
      <c r="I105" s="348"/>
      <c r="J105" s="335"/>
      <c r="K105" s="639"/>
      <c r="L105" s="639"/>
      <c r="M105" s="639"/>
      <c r="N105" s="639"/>
      <c r="O105" s="639"/>
      <c r="P105" s="730"/>
      <c r="Q105" s="730"/>
      <c r="R105" s="687"/>
    </row>
    <row r="106" spans="1:18" s="317" customFormat="1" ht="15" customHeight="1">
      <c r="A106" s="408"/>
      <c r="B106" s="758"/>
      <c r="C106" s="331"/>
      <c r="D106" s="549" t="s">
        <v>54</v>
      </c>
      <c r="E106" s="553"/>
      <c r="F106" s="553"/>
      <c r="G106" s="553"/>
      <c r="H106" s="553"/>
      <c r="I106" s="553"/>
      <c r="J106" s="550"/>
      <c r="K106" s="718">
        <v>0</v>
      </c>
      <c r="L106" s="718">
        <v>0</v>
      </c>
      <c r="M106" s="718">
        <v>0</v>
      </c>
      <c r="N106" s="718">
        <v>0</v>
      </c>
      <c r="O106" s="718">
        <v>10000</v>
      </c>
      <c r="P106" s="718">
        <v>15000</v>
      </c>
      <c r="Q106" s="744">
        <v>20000</v>
      </c>
      <c r="R106" s="710">
        <f>SUM(E106:Q106)</f>
        <v>45000</v>
      </c>
    </row>
    <row r="107" spans="1:18" s="317" customFormat="1" ht="15" customHeight="1">
      <c r="A107" s="408"/>
      <c r="B107" s="758"/>
      <c r="C107" s="331"/>
      <c r="D107" s="549" t="s">
        <v>55</v>
      </c>
      <c r="E107" s="553"/>
      <c r="F107" s="553"/>
      <c r="G107" s="553"/>
      <c r="H107" s="553"/>
      <c r="I107" s="553"/>
      <c r="J107" s="550"/>
      <c r="K107" s="718">
        <v>0</v>
      </c>
      <c r="L107" s="718">
        <v>0</v>
      </c>
      <c r="M107" s="718">
        <v>250</v>
      </c>
      <c r="N107" s="718">
        <v>500</v>
      </c>
      <c r="O107" s="718">
        <v>2500</v>
      </c>
      <c r="P107" s="744">
        <v>5000</v>
      </c>
      <c r="Q107" s="744">
        <v>5000</v>
      </c>
      <c r="R107" s="710">
        <f>SUM(K107:Q107)</f>
        <v>13250</v>
      </c>
    </row>
    <row r="108" spans="1:18" s="317" customFormat="1" ht="15" customHeight="1">
      <c r="A108" s="408"/>
      <c r="B108" s="758"/>
      <c r="C108" s="331"/>
      <c r="D108" s="549" t="s">
        <v>56</v>
      </c>
      <c r="E108" s="553"/>
      <c r="F108" s="553"/>
      <c r="G108" s="553"/>
      <c r="H108" s="553"/>
      <c r="I108" s="553"/>
      <c r="J108" s="550"/>
      <c r="K108" s="718">
        <v>0</v>
      </c>
      <c r="L108" s="718">
        <v>0</v>
      </c>
      <c r="M108" s="718">
        <v>0</v>
      </c>
      <c r="N108" s="718">
        <v>0</v>
      </c>
      <c r="O108" s="718">
        <v>0</v>
      </c>
      <c r="P108" s="718">
        <v>20000</v>
      </c>
      <c r="Q108" s="744">
        <v>20000</v>
      </c>
      <c r="R108" s="710">
        <f>SUM(K108:Q108)</f>
        <v>40000</v>
      </c>
    </row>
    <row r="109" spans="1:18" s="317" customFormat="1" ht="15" customHeight="1">
      <c r="A109" s="408"/>
      <c r="B109" s="758"/>
      <c r="C109" s="331"/>
      <c r="D109" s="555" t="s">
        <v>57</v>
      </c>
      <c r="E109" s="557"/>
      <c r="F109" s="557"/>
      <c r="G109" s="557"/>
      <c r="H109" s="557"/>
      <c r="I109" s="557"/>
      <c r="J109" s="556"/>
      <c r="K109" s="718">
        <v>0</v>
      </c>
      <c r="L109" s="718">
        <v>0</v>
      </c>
      <c r="M109" s="718">
        <v>0</v>
      </c>
      <c r="N109" s="718">
        <v>0</v>
      </c>
      <c r="O109" s="718">
        <v>0</v>
      </c>
      <c r="P109" s="718">
        <v>0</v>
      </c>
      <c r="Q109" s="744">
        <v>0</v>
      </c>
      <c r="R109" s="710">
        <f>SUM(E109:Q109)</f>
        <v>0</v>
      </c>
    </row>
    <row r="110" spans="1:18" s="317" customFormat="1" ht="15" customHeight="1">
      <c r="A110" s="408"/>
      <c r="B110" s="758"/>
      <c r="C110" s="331"/>
      <c r="D110" s="338"/>
      <c r="E110" s="348"/>
      <c r="F110" s="348"/>
      <c r="G110" s="348"/>
      <c r="H110" s="348"/>
      <c r="I110" s="348"/>
      <c r="J110" s="353"/>
      <c r="K110" s="649"/>
      <c r="L110" s="649"/>
      <c r="M110" s="649"/>
      <c r="N110" s="649"/>
      <c r="O110" s="649"/>
      <c r="P110" s="756"/>
      <c r="Q110" s="730"/>
      <c r="R110" s="687"/>
    </row>
    <row r="111" spans="1:18" s="317" customFormat="1" ht="15" customHeight="1">
      <c r="A111" s="408"/>
      <c r="B111" s="758"/>
      <c r="C111" s="331"/>
      <c r="D111" s="340" t="str">
        <f>"TOTAL "&amp;D104</f>
        <v>TOTAL INITIAL SETUP</v>
      </c>
      <c r="E111" s="349">
        <f>SUM(E105:E110)</f>
        <v>0</v>
      </c>
      <c r="F111" s="349">
        <f t="shared" ref="F111:R111" si="15">SUM(F105:F110)</f>
        <v>0</v>
      </c>
      <c r="G111" s="349">
        <f t="shared" si="15"/>
        <v>0</v>
      </c>
      <c r="H111" s="349">
        <f t="shared" si="15"/>
        <v>0</v>
      </c>
      <c r="I111" s="349">
        <f t="shared" si="15"/>
        <v>0</v>
      </c>
      <c r="J111" s="349">
        <f t="shared" si="15"/>
        <v>0</v>
      </c>
      <c r="K111" s="669">
        <f t="shared" si="15"/>
        <v>0</v>
      </c>
      <c r="L111" s="669">
        <f t="shared" si="15"/>
        <v>0</v>
      </c>
      <c r="M111" s="669">
        <f t="shared" si="15"/>
        <v>250</v>
      </c>
      <c r="N111" s="669">
        <f t="shared" si="15"/>
        <v>500</v>
      </c>
      <c r="O111" s="669">
        <f t="shared" si="15"/>
        <v>12500</v>
      </c>
      <c r="P111" s="669">
        <f t="shared" si="15"/>
        <v>40000</v>
      </c>
      <c r="Q111" s="734">
        <f t="shared" si="15"/>
        <v>45000</v>
      </c>
      <c r="R111" s="689">
        <f t="shared" si="15"/>
        <v>98250</v>
      </c>
    </row>
    <row r="112" spans="1:18" s="317" customFormat="1" ht="15" customHeight="1">
      <c r="A112" s="408"/>
      <c r="B112" s="758"/>
      <c r="C112" s="758"/>
      <c r="D112" s="354" t="s">
        <v>312</v>
      </c>
      <c r="E112" s="40">
        <f>E111+E102</f>
        <v>0</v>
      </c>
      <c r="F112" s="40">
        <f t="shared" ref="F112:R112" si="16">F111+F102</f>
        <v>0</v>
      </c>
      <c r="G112" s="40">
        <f t="shared" si="16"/>
        <v>0</v>
      </c>
      <c r="H112" s="40">
        <f t="shared" si="16"/>
        <v>0</v>
      </c>
      <c r="I112" s="40">
        <f t="shared" si="16"/>
        <v>0</v>
      </c>
      <c r="J112" s="40">
        <f t="shared" si="16"/>
        <v>0</v>
      </c>
      <c r="K112" s="670">
        <f>K111+K102</f>
        <v>0</v>
      </c>
      <c r="L112" s="670">
        <f>L111+L102</f>
        <v>0</v>
      </c>
      <c r="M112" s="670">
        <f t="shared" si="16"/>
        <v>27250</v>
      </c>
      <c r="N112" s="670">
        <f t="shared" si="16"/>
        <v>31600</v>
      </c>
      <c r="O112" s="670">
        <f t="shared" si="16"/>
        <v>73000</v>
      </c>
      <c r="P112" s="670">
        <f t="shared" si="16"/>
        <v>135350</v>
      </c>
      <c r="Q112" s="670">
        <f t="shared" si="16"/>
        <v>1152550</v>
      </c>
      <c r="R112" s="772">
        <f t="shared" si="16"/>
        <v>1419750</v>
      </c>
    </row>
    <row r="113" spans="1:18" s="317" customFormat="1" ht="15" customHeight="1">
      <c r="A113" s="408"/>
      <c r="B113" s="722" t="str">
        <f>"TOTAL "&amp;B77</f>
        <v>TOTAL FOOD &amp; BEVERAGE DIVISION</v>
      </c>
      <c r="C113" s="408"/>
      <c r="D113" s="404"/>
      <c r="E113" s="344">
        <f t="shared" ref="E113:Q113" si="17">E112+E85</f>
        <v>0</v>
      </c>
      <c r="F113" s="344">
        <f t="shared" si="17"/>
        <v>0</v>
      </c>
      <c r="G113" s="344">
        <f t="shared" si="17"/>
        <v>0</v>
      </c>
      <c r="H113" s="344">
        <f t="shared" si="17"/>
        <v>0</v>
      </c>
      <c r="I113" s="344">
        <f t="shared" si="17"/>
        <v>0</v>
      </c>
      <c r="J113" s="344">
        <f t="shared" si="17"/>
        <v>0</v>
      </c>
      <c r="K113" s="671">
        <f t="shared" si="17"/>
        <v>0</v>
      </c>
      <c r="L113" s="671">
        <f t="shared" si="17"/>
        <v>0</v>
      </c>
      <c r="M113" s="671">
        <f t="shared" si="17"/>
        <v>123100</v>
      </c>
      <c r="N113" s="671">
        <f t="shared" si="17"/>
        <v>188510</v>
      </c>
      <c r="O113" s="671">
        <f t="shared" si="17"/>
        <v>323630</v>
      </c>
      <c r="P113" s="671">
        <f t="shared" si="17"/>
        <v>1117280</v>
      </c>
      <c r="Q113" s="735">
        <f t="shared" si="17"/>
        <v>2134480</v>
      </c>
      <c r="R113" s="699">
        <f>SUM(E113:Q113)</f>
        <v>3887000</v>
      </c>
    </row>
    <row r="114" spans="1:18" s="317" customFormat="1" ht="15" customHeight="1">
      <c r="A114" s="765"/>
      <c r="B114" s="758"/>
      <c r="C114" s="758"/>
      <c r="D114" s="36"/>
      <c r="E114" s="40"/>
      <c r="F114" s="40"/>
      <c r="G114" s="40"/>
      <c r="H114" s="40"/>
      <c r="I114" s="40"/>
      <c r="J114" s="368"/>
      <c r="K114" s="651"/>
      <c r="L114" s="651"/>
      <c r="M114" s="651"/>
      <c r="N114" s="651"/>
      <c r="O114" s="651"/>
      <c r="P114" s="651"/>
      <c r="Q114" s="645"/>
      <c r="R114" s="764"/>
    </row>
    <row r="115" spans="1:18" s="317" customFormat="1" ht="15" customHeight="1">
      <c r="A115" s="408"/>
      <c r="B115" s="545" t="str">
        <f>'Salary Summary'!C445</f>
        <v>FINANCE DIVISION</v>
      </c>
      <c r="C115" s="408"/>
      <c r="D115" s="404"/>
      <c r="E115" s="352"/>
      <c r="F115" s="352"/>
      <c r="G115" s="352"/>
      <c r="H115" s="352"/>
      <c r="I115" s="352"/>
      <c r="J115" s="344"/>
      <c r="K115" s="641"/>
      <c r="L115" s="641"/>
      <c r="M115" s="641"/>
      <c r="N115" s="641"/>
      <c r="O115" s="641"/>
      <c r="P115" s="732"/>
      <c r="Q115" s="736"/>
      <c r="R115" s="692"/>
    </row>
    <row r="116" spans="1:18" s="317" customFormat="1" ht="15" customHeight="1">
      <c r="A116" s="409"/>
      <c r="B116" s="758"/>
      <c r="C116" s="328"/>
      <c r="D116" s="546" t="str">
        <f>'Salary Summary'!C445&amp;" PAYROLL"</f>
        <v>FINANCE DIVISION PAYROLL</v>
      </c>
      <c r="E116" s="329"/>
      <c r="F116" s="329"/>
      <c r="G116" s="329"/>
      <c r="H116" s="329"/>
      <c r="I116" s="329"/>
      <c r="J116" s="330"/>
      <c r="K116" s="636"/>
      <c r="L116" s="637"/>
      <c r="M116" s="637"/>
      <c r="N116" s="637"/>
      <c r="O116" s="637"/>
      <c r="P116" s="749"/>
      <c r="Q116" s="727"/>
      <c r="R116" s="696"/>
    </row>
    <row r="117" spans="1:18" s="317" customFormat="1" ht="15" customHeight="1">
      <c r="A117" s="408"/>
      <c r="B117" s="758"/>
      <c r="C117" s="331"/>
      <c r="D117" s="332"/>
      <c r="E117" s="333"/>
      <c r="F117" s="333"/>
      <c r="G117" s="333"/>
      <c r="H117" s="333"/>
      <c r="I117" s="333"/>
      <c r="J117" s="334"/>
      <c r="K117" s="638"/>
      <c r="L117" s="639"/>
      <c r="M117" s="639"/>
      <c r="N117" s="639"/>
      <c r="O117" s="639"/>
      <c r="P117" s="730"/>
      <c r="Q117" s="728"/>
      <c r="R117" s="684"/>
    </row>
    <row r="118" spans="1:18" s="326" customFormat="1" ht="15" customHeight="1">
      <c r="A118" s="408"/>
      <c r="B118" s="759"/>
      <c r="C118" s="331"/>
      <c r="D118" s="565" t="str">
        <f>'Salary Summary'!E474&amp;" PAYROLL"</f>
        <v>TOTAL FINANCE DEPARTMENT      PAYROLL</v>
      </c>
      <c r="E118" s="566">
        <f>'Salary Summary'!X474</f>
        <v>0</v>
      </c>
      <c r="F118" s="566">
        <f>'Salary Summary'!Y474</f>
        <v>0</v>
      </c>
      <c r="G118" s="566">
        <f>'Salary Summary'!Z474</f>
        <v>0</v>
      </c>
      <c r="H118" s="566">
        <f>'Salary Summary'!AA474</f>
        <v>0</v>
      </c>
      <c r="I118" s="566">
        <f>'Salary Summary'!AB474</f>
        <v>0</v>
      </c>
      <c r="J118" s="566">
        <f>'Salary Summary'!AC474</f>
        <v>0</v>
      </c>
      <c r="K118" s="667">
        <f>'Salary Summary'!AD474</f>
        <v>10650</v>
      </c>
      <c r="L118" s="667">
        <f>'Salary Summary'!AE474</f>
        <v>46150</v>
      </c>
      <c r="M118" s="667">
        <f>'Salary Summary'!AF474</f>
        <v>58220</v>
      </c>
      <c r="N118" s="667">
        <f>'Salary Summary'!AG474</f>
        <v>97980</v>
      </c>
      <c r="O118" s="667">
        <f>'Salary Summary'!AH474</f>
        <v>115730</v>
      </c>
      <c r="P118" s="667">
        <f>'Salary Summary'!AI474</f>
        <v>168980</v>
      </c>
      <c r="Q118" s="729">
        <f>'Salary Summary'!AJ474</f>
        <v>168980</v>
      </c>
      <c r="R118" s="683">
        <f>'Salary Summary'!AK474</f>
        <v>666690</v>
      </c>
    </row>
    <row r="119" spans="1:18" s="326" customFormat="1" ht="15" customHeight="1">
      <c r="A119" s="408"/>
      <c r="B119" s="759"/>
      <c r="C119" s="331"/>
      <c r="D119" s="565" t="str">
        <f>'Salary Summary'!E484&amp;" PAYROLL"</f>
        <v>TOTAL PURCHASING DEPARTMENT PAYROLL</v>
      </c>
      <c r="E119" s="566">
        <f>'Salary Summary'!X484</f>
        <v>0</v>
      </c>
      <c r="F119" s="566">
        <f>'Salary Summary'!Y484</f>
        <v>0</v>
      </c>
      <c r="G119" s="566">
        <f>'Salary Summary'!Z484</f>
        <v>0</v>
      </c>
      <c r="H119" s="566">
        <f>'Salary Summary'!AA484</f>
        <v>0</v>
      </c>
      <c r="I119" s="566">
        <f>'Salary Summary'!AB484</f>
        <v>0</v>
      </c>
      <c r="J119" s="566">
        <f>'Salary Summary'!AC484</f>
        <v>0</v>
      </c>
      <c r="K119" s="667">
        <f>'Salary Summary'!AD484</f>
        <v>0</v>
      </c>
      <c r="L119" s="667">
        <f>'Salary Summary'!AE484</f>
        <v>0</v>
      </c>
      <c r="M119" s="667">
        <f>'Salary Summary'!AF484</f>
        <v>27690</v>
      </c>
      <c r="N119" s="667">
        <f>'Salary Summary'!AG484</f>
        <v>27690</v>
      </c>
      <c r="O119" s="667">
        <f>'Salary Summary'!AH484</f>
        <v>27690</v>
      </c>
      <c r="P119" s="667">
        <f>'Salary Summary'!AI484</f>
        <v>27690</v>
      </c>
      <c r="Q119" s="729">
        <f>'Salary Summary'!AJ484</f>
        <v>27690</v>
      </c>
      <c r="R119" s="683">
        <f>'Salary Summary'!AK484</f>
        <v>138450</v>
      </c>
    </row>
    <row r="120" spans="1:18" s="326" customFormat="1" ht="15" customHeight="1">
      <c r="A120" s="408"/>
      <c r="B120" s="759"/>
      <c r="C120" s="331"/>
      <c r="D120" s="565" t="str">
        <f>'Salary Summary'!E494&amp;" PAYROLL"</f>
        <v>TOTAL IT DEPARTMENT PAYROLL</v>
      </c>
      <c r="E120" s="566">
        <f>'Salary Summary'!X494</f>
        <v>0</v>
      </c>
      <c r="F120" s="566">
        <f>'Salary Summary'!Y494</f>
        <v>0</v>
      </c>
      <c r="G120" s="566">
        <f>'Salary Summary'!Z494</f>
        <v>0</v>
      </c>
      <c r="H120" s="566">
        <f>'Salary Summary'!AA494</f>
        <v>0</v>
      </c>
      <c r="I120" s="566">
        <f>'Salary Summary'!AB494</f>
        <v>0</v>
      </c>
      <c r="J120" s="566">
        <f>'Salary Summary'!AC494</f>
        <v>0</v>
      </c>
      <c r="K120" s="667">
        <f>'Salary Summary'!AD494</f>
        <v>0</v>
      </c>
      <c r="L120" s="667">
        <f>'Salary Summary'!AE494</f>
        <v>0</v>
      </c>
      <c r="M120" s="667">
        <f>'Salary Summary'!AF494</f>
        <v>0</v>
      </c>
      <c r="N120" s="667">
        <f>'Salary Summary'!AG494</f>
        <v>14200</v>
      </c>
      <c r="O120" s="667">
        <f>'Salary Summary'!AH494</f>
        <v>20590</v>
      </c>
      <c r="P120" s="667">
        <f>'Salary Summary'!AI494</f>
        <v>25560</v>
      </c>
      <c r="Q120" s="729">
        <f>'Salary Summary'!AJ494</f>
        <v>25560</v>
      </c>
      <c r="R120" s="683">
        <f>'Salary Summary'!AK494</f>
        <v>85910</v>
      </c>
    </row>
    <row r="121" spans="1:18" s="326" customFormat="1" ht="15" customHeight="1">
      <c r="A121" s="408"/>
      <c r="B121" s="759"/>
      <c r="C121" s="331"/>
      <c r="D121" s="565" t="str">
        <f>'Salary Summary'!E509&amp;" PAYROLL"</f>
        <v>TOTAL SECURITY PAYROLL</v>
      </c>
      <c r="E121" s="566">
        <f>'Salary Summary'!X509</f>
        <v>0</v>
      </c>
      <c r="F121" s="566">
        <f>'Salary Summary'!Y509</f>
        <v>0</v>
      </c>
      <c r="G121" s="566">
        <f>'Salary Summary'!Z509</f>
        <v>0</v>
      </c>
      <c r="H121" s="566">
        <f>'Salary Summary'!AA509</f>
        <v>0</v>
      </c>
      <c r="I121" s="566">
        <f>'Salary Summary'!AB509</f>
        <v>0</v>
      </c>
      <c r="J121" s="566">
        <f>'Salary Summary'!AC509</f>
        <v>0</v>
      </c>
      <c r="K121" s="667">
        <f>'Salary Summary'!AD509</f>
        <v>0</v>
      </c>
      <c r="L121" s="667">
        <f>'Salary Summary'!AE509</f>
        <v>0</v>
      </c>
      <c r="M121" s="667">
        <f>'Salary Summary'!AF509</f>
        <v>0</v>
      </c>
      <c r="N121" s="667">
        <f>'Salary Summary'!AG509</f>
        <v>14200</v>
      </c>
      <c r="O121" s="667">
        <f>'Salary Summary'!AH509</f>
        <v>48280</v>
      </c>
      <c r="P121" s="667">
        <f>'Salary Summary'!AI509</f>
        <v>73130</v>
      </c>
      <c r="Q121" s="729">
        <f>'Salary Summary'!AJ509</f>
        <v>73130</v>
      </c>
      <c r="R121" s="683">
        <f>'Salary Summary'!AK509</f>
        <v>208740</v>
      </c>
    </row>
    <row r="122" spans="1:18" s="326" customFormat="1" ht="15" customHeight="1">
      <c r="A122" s="408"/>
      <c r="B122" s="759"/>
      <c r="C122" s="331"/>
      <c r="D122" s="338"/>
      <c r="E122" s="335"/>
      <c r="F122" s="335"/>
      <c r="G122" s="335"/>
      <c r="H122" s="335"/>
      <c r="I122" s="335"/>
      <c r="J122" s="335"/>
      <c r="K122" s="673"/>
      <c r="L122" s="673"/>
      <c r="M122" s="673"/>
      <c r="N122" s="673"/>
      <c r="O122" s="673"/>
      <c r="P122" s="743"/>
      <c r="Q122" s="743"/>
      <c r="R122" s="697"/>
    </row>
    <row r="123" spans="1:18" s="317" customFormat="1" ht="15" customHeight="1">
      <c r="A123" s="408"/>
      <c r="B123" s="758"/>
      <c r="C123" s="331"/>
      <c r="D123" s="340" t="str">
        <f>'Salary Summary'!C510&amp;" PAYROLL"</f>
        <v>TOTAL FINANCE DIVISION PAYROLL</v>
      </c>
      <c r="E123" s="341">
        <f t="shared" ref="E123:J123" si="18">SUM(E117:E122)</f>
        <v>0</v>
      </c>
      <c r="F123" s="341">
        <f t="shared" si="18"/>
        <v>0</v>
      </c>
      <c r="G123" s="341">
        <f t="shared" si="18"/>
        <v>0</v>
      </c>
      <c r="H123" s="341">
        <f t="shared" si="18"/>
        <v>0</v>
      </c>
      <c r="I123" s="341">
        <f t="shared" si="18"/>
        <v>0</v>
      </c>
      <c r="J123" s="341">
        <f t="shared" si="18"/>
        <v>0</v>
      </c>
      <c r="K123" s="666">
        <f>SUM(K117:K122)</f>
        <v>10650</v>
      </c>
      <c r="L123" s="666">
        <f t="shared" ref="L123:R123" si="19">SUM(L117:L122)</f>
        <v>46150</v>
      </c>
      <c r="M123" s="666">
        <f t="shared" si="19"/>
        <v>85910</v>
      </c>
      <c r="N123" s="666">
        <f t="shared" si="19"/>
        <v>154070</v>
      </c>
      <c r="O123" s="666">
        <f t="shared" si="19"/>
        <v>212290</v>
      </c>
      <c r="P123" s="666">
        <f t="shared" si="19"/>
        <v>295360</v>
      </c>
      <c r="Q123" s="731">
        <f t="shared" si="19"/>
        <v>295360</v>
      </c>
      <c r="R123" s="694">
        <f t="shared" si="19"/>
        <v>1099790</v>
      </c>
    </row>
    <row r="124" spans="1:18" s="317" customFormat="1" ht="15" customHeight="1">
      <c r="A124" s="408"/>
      <c r="B124" s="758"/>
      <c r="C124" s="758"/>
      <c r="D124" s="38"/>
      <c r="E124" s="350"/>
      <c r="F124" s="350"/>
      <c r="G124" s="350"/>
      <c r="H124" s="350"/>
      <c r="I124" s="350"/>
      <c r="J124" s="350"/>
      <c r="K124" s="769"/>
      <c r="L124" s="769"/>
      <c r="M124" s="769"/>
      <c r="N124" s="769"/>
      <c r="O124" s="769"/>
      <c r="P124" s="769"/>
      <c r="Q124" s="640"/>
      <c r="R124" s="760"/>
    </row>
    <row r="125" spans="1:18" s="317" customFormat="1" ht="15" customHeight="1">
      <c r="A125" s="408"/>
      <c r="B125" s="758"/>
      <c r="C125" s="331"/>
      <c r="D125" s="544" t="s">
        <v>318</v>
      </c>
      <c r="E125" s="352"/>
      <c r="F125" s="352"/>
      <c r="G125" s="352"/>
      <c r="H125" s="352"/>
      <c r="I125" s="352"/>
      <c r="J125" s="352"/>
      <c r="K125" s="648"/>
      <c r="L125" s="648"/>
      <c r="M125" s="648"/>
      <c r="N125" s="648"/>
      <c r="O125" s="648"/>
      <c r="P125" s="742"/>
      <c r="Q125" s="732"/>
      <c r="R125" s="686"/>
    </row>
    <row r="126" spans="1:18" s="317" customFormat="1" ht="15" customHeight="1">
      <c r="A126" s="408"/>
      <c r="B126" s="758"/>
      <c r="C126" s="331"/>
      <c r="D126" s="347"/>
      <c r="E126" s="348"/>
      <c r="F126" s="348"/>
      <c r="G126" s="348"/>
      <c r="H126" s="348"/>
      <c r="I126" s="348"/>
      <c r="J126" s="348"/>
      <c r="K126" s="642"/>
      <c r="L126" s="642"/>
      <c r="M126" s="642"/>
      <c r="N126" s="642"/>
      <c r="O126" s="642"/>
      <c r="P126" s="791"/>
      <c r="Q126" s="730"/>
      <c r="R126" s="687"/>
    </row>
    <row r="127" spans="1:18" s="317" customFormat="1" ht="15" customHeight="1">
      <c r="A127" s="408"/>
      <c r="B127" s="758"/>
      <c r="C127" s="331"/>
      <c r="D127" s="549" t="s">
        <v>45</v>
      </c>
      <c r="E127" s="553"/>
      <c r="F127" s="553"/>
      <c r="G127" s="553"/>
      <c r="H127" s="553"/>
      <c r="I127" s="553"/>
      <c r="J127" s="553"/>
      <c r="K127" s="718">
        <v>0</v>
      </c>
      <c r="L127" s="718">
        <v>150</v>
      </c>
      <c r="M127" s="718">
        <v>250</v>
      </c>
      <c r="N127" s="718">
        <v>500</v>
      </c>
      <c r="O127" s="718">
        <v>500</v>
      </c>
      <c r="P127" s="718">
        <v>750</v>
      </c>
      <c r="Q127" s="744">
        <v>750</v>
      </c>
      <c r="R127" s="717">
        <f t="shared" ref="R127:R139" si="20">SUM(E127:Q127)</f>
        <v>2900</v>
      </c>
    </row>
    <row r="128" spans="1:18" s="317" customFormat="1" ht="15" customHeight="1">
      <c r="A128" s="408"/>
      <c r="B128" s="758"/>
      <c r="C128" s="331"/>
      <c r="D128" s="549" t="s">
        <v>46</v>
      </c>
      <c r="E128" s="553"/>
      <c r="F128" s="553"/>
      <c r="G128" s="553"/>
      <c r="H128" s="553"/>
      <c r="I128" s="553"/>
      <c r="J128" s="553"/>
      <c r="K128" s="718">
        <v>0</v>
      </c>
      <c r="L128" s="718">
        <v>100</v>
      </c>
      <c r="M128" s="718">
        <v>500</v>
      </c>
      <c r="N128" s="718">
        <v>800</v>
      </c>
      <c r="O128" s="718">
        <v>1100</v>
      </c>
      <c r="P128" s="718">
        <v>1200</v>
      </c>
      <c r="Q128" s="744">
        <v>1200</v>
      </c>
      <c r="R128" s="717">
        <f t="shared" si="20"/>
        <v>4900</v>
      </c>
    </row>
    <row r="129" spans="1:18" s="317" customFormat="1" ht="15" customHeight="1">
      <c r="A129" s="408"/>
      <c r="B129" s="758"/>
      <c r="C129" s="331"/>
      <c r="D129" s="549" t="s">
        <v>498</v>
      </c>
      <c r="E129" s="553"/>
      <c r="F129" s="553"/>
      <c r="G129" s="553"/>
      <c r="H129" s="553"/>
      <c r="I129" s="553"/>
      <c r="J129" s="553"/>
      <c r="K129" s="709">
        <v>0</v>
      </c>
      <c r="L129" s="709">
        <v>5000</v>
      </c>
      <c r="M129" s="709">
        <v>1000</v>
      </c>
      <c r="N129" s="709">
        <v>1000</v>
      </c>
      <c r="O129" s="709">
        <v>1000</v>
      </c>
      <c r="P129" s="709">
        <v>1000</v>
      </c>
      <c r="Q129" s="733">
        <v>1000</v>
      </c>
      <c r="R129" s="717">
        <f t="shared" si="20"/>
        <v>10000</v>
      </c>
    </row>
    <row r="130" spans="1:18" s="317" customFormat="1" ht="15" customHeight="1">
      <c r="A130" s="408"/>
      <c r="B130" s="758"/>
      <c r="C130" s="331"/>
      <c r="D130" s="549" t="s">
        <v>489</v>
      </c>
      <c r="E130" s="553"/>
      <c r="F130" s="553"/>
      <c r="G130" s="553"/>
      <c r="H130" s="553"/>
      <c r="I130" s="553"/>
      <c r="J130" s="553"/>
      <c r="K130" s="718">
        <v>0</v>
      </c>
      <c r="L130" s="718">
        <v>2300</v>
      </c>
      <c r="M130" s="718">
        <v>7000</v>
      </c>
      <c r="N130" s="718">
        <v>7000</v>
      </c>
      <c r="O130" s="718">
        <v>3000</v>
      </c>
      <c r="P130" s="718">
        <v>5000</v>
      </c>
      <c r="Q130" s="744">
        <v>0</v>
      </c>
      <c r="R130" s="717">
        <f t="shared" si="20"/>
        <v>24300</v>
      </c>
    </row>
    <row r="131" spans="1:18" s="317" customFormat="1" ht="15" customHeight="1">
      <c r="A131" s="408"/>
      <c r="B131" s="758"/>
      <c r="C131" s="331"/>
      <c r="D131" s="555" t="s">
        <v>492</v>
      </c>
      <c r="E131" s="553"/>
      <c r="F131" s="553"/>
      <c r="G131" s="553"/>
      <c r="H131" s="553"/>
      <c r="I131" s="553"/>
      <c r="J131" s="553"/>
      <c r="K131" s="718">
        <v>0</v>
      </c>
      <c r="L131" s="718">
        <v>6056</v>
      </c>
      <c r="M131" s="718">
        <v>18800</v>
      </c>
      <c r="N131" s="718">
        <v>17700</v>
      </c>
      <c r="O131" s="718">
        <v>22000</v>
      </c>
      <c r="P131" s="718">
        <v>24000</v>
      </c>
      <c r="Q131" s="718">
        <v>24000</v>
      </c>
      <c r="R131" s="717">
        <f t="shared" si="20"/>
        <v>112556</v>
      </c>
    </row>
    <row r="132" spans="1:18" s="317" customFormat="1" ht="15" customHeight="1">
      <c r="A132" s="408"/>
      <c r="B132" s="758"/>
      <c r="C132" s="331"/>
      <c r="D132" s="555" t="s">
        <v>491</v>
      </c>
      <c r="E132" s="557"/>
      <c r="F132" s="557"/>
      <c r="G132" s="557"/>
      <c r="H132" s="557"/>
      <c r="I132" s="557"/>
      <c r="J132" s="557"/>
      <c r="K132" s="709">
        <v>0</v>
      </c>
      <c r="L132" s="709">
        <v>300</v>
      </c>
      <c r="M132" s="709">
        <v>500</v>
      </c>
      <c r="N132" s="709">
        <v>750</v>
      </c>
      <c r="O132" s="709">
        <v>1000</v>
      </c>
      <c r="P132" s="709">
        <v>1000</v>
      </c>
      <c r="Q132" s="733">
        <v>1000</v>
      </c>
      <c r="R132" s="717">
        <f t="shared" si="20"/>
        <v>4550</v>
      </c>
    </row>
    <row r="133" spans="1:18" s="317" customFormat="1" ht="15" customHeight="1">
      <c r="A133" s="408"/>
      <c r="B133" s="758"/>
      <c r="C133" s="331"/>
      <c r="D133" s="555" t="s">
        <v>494</v>
      </c>
      <c r="E133" s="553"/>
      <c r="F133" s="553"/>
      <c r="G133" s="553"/>
      <c r="H133" s="553"/>
      <c r="I133" s="553"/>
      <c r="J133" s="550"/>
      <c r="K133" s="709">
        <v>0</v>
      </c>
      <c r="L133" s="709">
        <v>150</v>
      </c>
      <c r="M133" s="709">
        <v>550</v>
      </c>
      <c r="N133" s="709">
        <v>1050</v>
      </c>
      <c r="O133" s="709">
        <v>1200</v>
      </c>
      <c r="P133" s="709">
        <v>1600</v>
      </c>
      <c r="Q133" s="709">
        <v>0</v>
      </c>
      <c r="R133" s="717">
        <f t="shared" si="20"/>
        <v>4550</v>
      </c>
    </row>
    <row r="134" spans="1:18" s="317" customFormat="1" ht="15" customHeight="1">
      <c r="A134" s="408"/>
      <c r="B134" s="758"/>
      <c r="C134" s="331"/>
      <c r="D134" s="549" t="s">
        <v>366</v>
      </c>
      <c r="E134" s="553"/>
      <c r="F134" s="553"/>
      <c r="G134" s="553"/>
      <c r="H134" s="553"/>
      <c r="I134" s="553"/>
      <c r="J134" s="553"/>
      <c r="K134" s="718">
        <v>0</v>
      </c>
      <c r="L134" s="718">
        <v>100</v>
      </c>
      <c r="M134" s="718">
        <v>150</v>
      </c>
      <c r="N134" s="718">
        <v>200</v>
      </c>
      <c r="O134" s="718">
        <v>250</v>
      </c>
      <c r="P134" s="718">
        <v>350</v>
      </c>
      <c r="Q134" s="718">
        <v>500</v>
      </c>
      <c r="R134" s="717">
        <f>SUM(E134:Q134)</f>
        <v>1550</v>
      </c>
    </row>
    <row r="135" spans="1:18" s="317" customFormat="1" ht="15" customHeight="1">
      <c r="A135" s="408"/>
      <c r="B135" s="758"/>
      <c r="C135" s="331"/>
      <c r="D135" s="549" t="s">
        <v>506</v>
      </c>
      <c r="E135" s="553"/>
      <c r="F135" s="553"/>
      <c r="G135" s="553"/>
      <c r="H135" s="553"/>
      <c r="I135" s="553"/>
      <c r="J135" s="550"/>
      <c r="K135" s="718">
        <v>0</v>
      </c>
      <c r="L135" s="718">
        <v>250</v>
      </c>
      <c r="M135" s="718">
        <v>500</v>
      </c>
      <c r="N135" s="718">
        <v>750</v>
      </c>
      <c r="O135" s="718">
        <v>1000</v>
      </c>
      <c r="P135" s="718">
        <v>1500</v>
      </c>
      <c r="Q135" s="744">
        <v>2000</v>
      </c>
      <c r="R135" s="717">
        <f t="shared" si="20"/>
        <v>6000</v>
      </c>
    </row>
    <row r="136" spans="1:18" s="317" customFormat="1" ht="15" customHeight="1">
      <c r="A136" s="408"/>
      <c r="B136" s="758"/>
      <c r="C136" s="331"/>
      <c r="D136" s="549" t="s">
        <v>48</v>
      </c>
      <c r="E136" s="553"/>
      <c r="F136" s="553"/>
      <c r="G136" s="553"/>
      <c r="H136" s="553"/>
      <c r="I136" s="553"/>
      <c r="J136" s="553"/>
      <c r="K136" s="709">
        <v>0</v>
      </c>
      <c r="L136" s="709">
        <v>100</v>
      </c>
      <c r="M136" s="709">
        <v>250</v>
      </c>
      <c r="N136" s="709">
        <v>500</v>
      </c>
      <c r="O136" s="709">
        <v>500</v>
      </c>
      <c r="P136" s="709">
        <v>750</v>
      </c>
      <c r="Q136" s="709">
        <v>1000</v>
      </c>
      <c r="R136" s="717">
        <f t="shared" si="20"/>
        <v>3100</v>
      </c>
    </row>
    <row r="137" spans="1:18" s="317" customFormat="1" ht="15" customHeight="1">
      <c r="A137" s="408"/>
      <c r="B137" s="758"/>
      <c r="C137" s="331"/>
      <c r="D137" s="713" t="s">
        <v>497</v>
      </c>
      <c r="E137" s="712"/>
      <c r="F137" s="712"/>
      <c r="G137" s="712"/>
      <c r="H137" s="712"/>
      <c r="I137" s="712"/>
      <c r="J137" s="712"/>
      <c r="K137" s="709">
        <v>0</v>
      </c>
      <c r="L137" s="709">
        <v>0</v>
      </c>
      <c r="M137" s="709">
        <v>5000</v>
      </c>
      <c r="N137" s="709">
        <v>0</v>
      </c>
      <c r="O137" s="709">
        <v>20000</v>
      </c>
      <c r="P137" s="709">
        <v>0</v>
      </c>
      <c r="Q137" s="733">
        <v>0</v>
      </c>
      <c r="R137" s="717">
        <f t="shared" si="20"/>
        <v>25000</v>
      </c>
    </row>
    <row r="138" spans="1:18" s="317" customFormat="1" ht="15" customHeight="1">
      <c r="A138" s="408"/>
      <c r="B138" s="758"/>
      <c r="C138" s="331"/>
      <c r="D138" s="549" t="s">
        <v>27</v>
      </c>
      <c r="E138" s="553"/>
      <c r="F138" s="553"/>
      <c r="G138" s="553"/>
      <c r="H138" s="553"/>
      <c r="I138" s="553"/>
      <c r="J138" s="553"/>
      <c r="K138" s="718">
        <v>0</v>
      </c>
      <c r="L138" s="718">
        <v>2500</v>
      </c>
      <c r="M138" s="718">
        <v>5000</v>
      </c>
      <c r="N138" s="718">
        <v>5000</v>
      </c>
      <c r="O138" s="718">
        <v>5000</v>
      </c>
      <c r="P138" s="718">
        <v>5000</v>
      </c>
      <c r="Q138" s="718">
        <v>5000</v>
      </c>
      <c r="R138" s="717">
        <f t="shared" si="20"/>
        <v>27500</v>
      </c>
    </row>
    <row r="139" spans="1:18" s="317" customFormat="1" ht="15" customHeight="1">
      <c r="A139" s="408"/>
      <c r="B139" s="758"/>
      <c r="C139" s="331"/>
      <c r="D139" s="549"/>
      <c r="E139" s="553"/>
      <c r="F139" s="553"/>
      <c r="G139" s="553"/>
      <c r="H139" s="553"/>
      <c r="I139" s="553"/>
      <c r="J139" s="553"/>
      <c r="K139" s="718">
        <v>0</v>
      </c>
      <c r="L139" s="718">
        <v>0</v>
      </c>
      <c r="M139" s="718">
        <v>0</v>
      </c>
      <c r="N139" s="718">
        <v>0</v>
      </c>
      <c r="O139" s="718">
        <v>0</v>
      </c>
      <c r="P139" s="718">
        <v>0</v>
      </c>
      <c r="Q139" s="744">
        <v>0</v>
      </c>
      <c r="R139" s="717">
        <f t="shared" si="20"/>
        <v>0</v>
      </c>
    </row>
    <row r="140" spans="1:18" s="317" customFormat="1" ht="15" customHeight="1">
      <c r="A140" s="408"/>
      <c r="B140" s="758"/>
      <c r="C140" s="331"/>
      <c r="D140" s="338"/>
      <c r="E140" s="348"/>
      <c r="F140" s="348"/>
      <c r="G140" s="348"/>
      <c r="H140" s="348"/>
      <c r="I140" s="348"/>
      <c r="J140" s="348"/>
      <c r="K140" s="642"/>
      <c r="L140" s="642"/>
      <c r="M140" s="642"/>
      <c r="N140" s="642"/>
      <c r="O140" s="642"/>
      <c r="P140" s="791"/>
      <c r="Q140" s="730"/>
      <c r="R140" s="687"/>
    </row>
    <row r="141" spans="1:18" s="317" customFormat="1" ht="15" customHeight="1">
      <c r="A141" s="408"/>
      <c r="B141" s="758"/>
      <c r="C141" s="331"/>
      <c r="D141" s="340" t="str">
        <f>"TOTAL "&amp;D125</f>
        <v>TOTAL FINANCE GENERAL EXPENSES</v>
      </c>
      <c r="E141" s="341">
        <f t="shared" ref="E141:R141" si="21">SUM(E126:E140)</f>
        <v>0</v>
      </c>
      <c r="F141" s="341">
        <f t="shared" si="21"/>
        <v>0</v>
      </c>
      <c r="G141" s="341">
        <f t="shared" si="21"/>
        <v>0</v>
      </c>
      <c r="H141" s="341">
        <f t="shared" si="21"/>
        <v>0</v>
      </c>
      <c r="I141" s="341">
        <f t="shared" si="21"/>
        <v>0</v>
      </c>
      <c r="J141" s="341">
        <f t="shared" si="21"/>
        <v>0</v>
      </c>
      <c r="K141" s="666">
        <f t="shared" si="21"/>
        <v>0</v>
      </c>
      <c r="L141" s="666">
        <f t="shared" si="21"/>
        <v>17006</v>
      </c>
      <c r="M141" s="666">
        <f t="shared" si="21"/>
        <v>39500</v>
      </c>
      <c r="N141" s="666">
        <f t="shared" si="21"/>
        <v>35250</v>
      </c>
      <c r="O141" s="666">
        <f t="shared" si="21"/>
        <v>56550</v>
      </c>
      <c r="P141" s="666">
        <f t="shared" si="21"/>
        <v>42150</v>
      </c>
      <c r="Q141" s="731">
        <f t="shared" si="21"/>
        <v>36450</v>
      </c>
      <c r="R141" s="694">
        <f t="shared" si="21"/>
        <v>226906</v>
      </c>
    </row>
    <row r="142" spans="1:18" s="317" customFormat="1" ht="15" customHeight="1">
      <c r="A142" s="408"/>
      <c r="B142" s="758"/>
      <c r="C142" s="758"/>
      <c r="D142" s="38"/>
      <c r="E142" s="350"/>
      <c r="F142" s="350"/>
      <c r="G142" s="350"/>
      <c r="H142" s="350"/>
      <c r="I142" s="350"/>
      <c r="J142" s="350"/>
      <c r="K142" s="769"/>
      <c r="L142" s="769"/>
      <c r="M142" s="769"/>
      <c r="N142" s="769"/>
      <c r="O142" s="769"/>
      <c r="P142" s="769"/>
      <c r="Q142" s="645"/>
      <c r="R142" s="764"/>
    </row>
    <row r="143" spans="1:18" s="316" customFormat="1" ht="15" customHeight="1">
      <c r="A143" s="405"/>
      <c r="B143" s="762"/>
      <c r="C143" s="339"/>
      <c r="D143" s="544" t="s">
        <v>319</v>
      </c>
      <c r="E143" s="352"/>
      <c r="F143" s="352"/>
      <c r="G143" s="352"/>
      <c r="H143" s="352"/>
      <c r="I143" s="352"/>
      <c r="J143" s="352"/>
      <c r="K143" s="648"/>
      <c r="L143" s="648"/>
      <c r="M143" s="648"/>
      <c r="N143" s="648"/>
      <c r="O143" s="648"/>
      <c r="P143" s="742"/>
      <c r="Q143" s="732"/>
      <c r="R143" s="686"/>
    </row>
    <row r="144" spans="1:18" s="317" customFormat="1" ht="15" customHeight="1">
      <c r="A144" s="408"/>
      <c r="B144" s="758"/>
      <c r="C144" s="331"/>
      <c r="D144" s="338"/>
      <c r="E144" s="348"/>
      <c r="F144" s="348"/>
      <c r="G144" s="348"/>
      <c r="H144" s="348"/>
      <c r="I144" s="348"/>
      <c r="J144" s="348"/>
      <c r="K144" s="642"/>
      <c r="L144" s="642"/>
      <c r="M144" s="642"/>
      <c r="N144" s="642"/>
      <c r="O144" s="642"/>
      <c r="P144" s="791"/>
      <c r="Q144" s="730"/>
      <c r="R144" s="687"/>
    </row>
    <row r="145" spans="1:18" s="317" customFormat="1" ht="15" customHeight="1">
      <c r="A145" s="408"/>
      <c r="B145" s="758"/>
      <c r="C145" s="331"/>
      <c r="D145" s="549" t="s">
        <v>45</v>
      </c>
      <c r="E145" s="553"/>
      <c r="F145" s="553"/>
      <c r="G145" s="553"/>
      <c r="H145" s="553"/>
      <c r="I145" s="553"/>
      <c r="J145" s="553"/>
      <c r="K145" s="718">
        <v>0</v>
      </c>
      <c r="L145" s="709">
        <v>0</v>
      </c>
      <c r="M145" s="709">
        <v>0</v>
      </c>
      <c r="N145" s="709">
        <v>100</v>
      </c>
      <c r="O145" s="709">
        <v>200</v>
      </c>
      <c r="P145" s="709">
        <v>250</v>
      </c>
      <c r="Q145" s="733">
        <v>250</v>
      </c>
      <c r="R145" s="717">
        <f t="shared" ref="R145:R154" si="22">SUM(E145:Q145)</f>
        <v>800</v>
      </c>
    </row>
    <row r="146" spans="1:18" s="317" customFormat="1" ht="15" customHeight="1">
      <c r="A146" s="408"/>
      <c r="B146" s="758"/>
      <c r="C146" s="331"/>
      <c r="D146" s="549" t="s">
        <v>46</v>
      </c>
      <c r="E146" s="553"/>
      <c r="F146" s="553"/>
      <c r="G146" s="553"/>
      <c r="H146" s="553"/>
      <c r="I146" s="553"/>
      <c r="J146" s="553"/>
      <c r="K146" s="718">
        <v>0</v>
      </c>
      <c r="L146" s="718">
        <v>0</v>
      </c>
      <c r="M146" s="718">
        <v>0</v>
      </c>
      <c r="N146" s="718">
        <v>100</v>
      </c>
      <c r="O146" s="718">
        <v>150</v>
      </c>
      <c r="P146" s="718">
        <v>200</v>
      </c>
      <c r="Q146" s="744">
        <v>250</v>
      </c>
      <c r="R146" s="717">
        <f t="shared" si="22"/>
        <v>700</v>
      </c>
    </row>
    <row r="147" spans="1:18" s="317" customFormat="1" ht="15" customHeight="1">
      <c r="A147" s="408"/>
      <c r="B147" s="758"/>
      <c r="C147" s="331"/>
      <c r="D147" s="549" t="s">
        <v>498</v>
      </c>
      <c r="E147" s="553"/>
      <c r="F147" s="553"/>
      <c r="G147" s="553"/>
      <c r="H147" s="553"/>
      <c r="I147" s="554"/>
      <c r="J147" s="554"/>
      <c r="K147" s="718">
        <v>0</v>
      </c>
      <c r="L147" s="709">
        <v>0</v>
      </c>
      <c r="M147" s="709">
        <v>0</v>
      </c>
      <c r="N147" s="709">
        <v>500</v>
      </c>
      <c r="O147" s="709">
        <v>500</v>
      </c>
      <c r="P147" s="709">
        <v>1000</v>
      </c>
      <c r="Q147" s="733">
        <v>1000</v>
      </c>
      <c r="R147" s="717">
        <f t="shared" si="22"/>
        <v>3000</v>
      </c>
    </row>
    <row r="148" spans="1:18" s="317" customFormat="1" ht="15" customHeight="1">
      <c r="A148" s="408"/>
      <c r="B148" s="758"/>
      <c r="C148" s="331"/>
      <c r="D148" s="549" t="s">
        <v>489</v>
      </c>
      <c r="E148" s="553"/>
      <c r="F148" s="553"/>
      <c r="G148" s="553"/>
      <c r="H148" s="553"/>
      <c r="I148" s="553"/>
      <c r="J148" s="553"/>
      <c r="K148" s="718">
        <v>0</v>
      </c>
      <c r="L148" s="709">
        <v>0</v>
      </c>
      <c r="M148" s="709">
        <v>0</v>
      </c>
      <c r="N148" s="709">
        <v>2500</v>
      </c>
      <c r="O148" s="709">
        <v>0</v>
      </c>
      <c r="P148" s="709">
        <v>0</v>
      </c>
      <c r="Q148" s="744">
        <v>0</v>
      </c>
      <c r="R148" s="717">
        <f t="shared" si="22"/>
        <v>2500</v>
      </c>
    </row>
    <row r="149" spans="1:18" s="317" customFormat="1" ht="15" customHeight="1">
      <c r="A149" s="408"/>
      <c r="B149" s="758"/>
      <c r="C149" s="331"/>
      <c r="D149" s="555" t="s">
        <v>492</v>
      </c>
      <c r="E149" s="553"/>
      <c r="F149" s="553"/>
      <c r="G149" s="553"/>
      <c r="H149" s="553"/>
      <c r="I149" s="553"/>
      <c r="J149" s="553"/>
      <c r="K149" s="718">
        <v>0</v>
      </c>
      <c r="L149" s="709">
        <v>0</v>
      </c>
      <c r="M149" s="709">
        <v>0</v>
      </c>
      <c r="N149" s="709">
        <v>1000</v>
      </c>
      <c r="O149" s="709">
        <v>1000</v>
      </c>
      <c r="P149" s="709">
        <v>1000</v>
      </c>
      <c r="Q149" s="744">
        <v>1000</v>
      </c>
      <c r="R149" s="717">
        <f t="shared" si="22"/>
        <v>4000</v>
      </c>
    </row>
    <row r="150" spans="1:18" s="317" customFormat="1" ht="15" customHeight="1">
      <c r="A150" s="408"/>
      <c r="B150" s="758"/>
      <c r="C150" s="331"/>
      <c r="D150" s="555" t="s">
        <v>491</v>
      </c>
      <c r="E150" s="553"/>
      <c r="F150" s="553"/>
      <c r="G150" s="553"/>
      <c r="H150" s="553"/>
      <c r="I150" s="553"/>
      <c r="J150" s="553"/>
      <c r="K150" s="718">
        <v>0</v>
      </c>
      <c r="L150" s="709">
        <v>0</v>
      </c>
      <c r="M150" s="709">
        <v>0</v>
      </c>
      <c r="N150" s="709">
        <v>100</v>
      </c>
      <c r="O150" s="709">
        <v>100</v>
      </c>
      <c r="P150" s="709">
        <v>100</v>
      </c>
      <c r="Q150" s="744">
        <v>100</v>
      </c>
      <c r="R150" s="717">
        <f t="shared" si="22"/>
        <v>400</v>
      </c>
    </row>
    <row r="151" spans="1:18" s="317" customFormat="1" ht="15" customHeight="1">
      <c r="A151" s="408"/>
      <c r="B151" s="758"/>
      <c r="C151" s="331"/>
      <c r="D151" s="555" t="s">
        <v>494</v>
      </c>
      <c r="E151" s="553"/>
      <c r="F151" s="553"/>
      <c r="G151" s="553"/>
      <c r="H151" s="553"/>
      <c r="I151" s="553"/>
      <c r="J151" s="550"/>
      <c r="K151" s="709">
        <v>0</v>
      </c>
      <c r="L151" s="709">
        <v>0</v>
      </c>
      <c r="M151" s="709">
        <v>0</v>
      </c>
      <c r="N151" s="709">
        <v>100</v>
      </c>
      <c r="O151" s="709">
        <v>150</v>
      </c>
      <c r="P151" s="709">
        <v>200</v>
      </c>
      <c r="Q151" s="709">
        <v>0</v>
      </c>
      <c r="R151" s="717">
        <f t="shared" si="22"/>
        <v>450</v>
      </c>
    </row>
    <row r="152" spans="1:18" s="317" customFormat="1" ht="15" customHeight="1">
      <c r="A152" s="408"/>
      <c r="B152" s="758"/>
      <c r="C152" s="331"/>
      <c r="D152" s="549" t="s">
        <v>48</v>
      </c>
      <c r="E152" s="553"/>
      <c r="F152" s="553"/>
      <c r="G152" s="553"/>
      <c r="H152" s="553"/>
      <c r="I152" s="553"/>
      <c r="J152" s="553"/>
      <c r="K152" s="718">
        <v>0</v>
      </c>
      <c r="L152" s="709">
        <v>0</v>
      </c>
      <c r="M152" s="709">
        <v>0</v>
      </c>
      <c r="N152" s="709">
        <v>0</v>
      </c>
      <c r="O152" s="709">
        <v>0</v>
      </c>
      <c r="P152" s="709">
        <v>0</v>
      </c>
      <c r="Q152" s="744">
        <v>0</v>
      </c>
      <c r="R152" s="717">
        <f t="shared" si="22"/>
        <v>0</v>
      </c>
    </row>
    <row r="153" spans="1:18" s="317" customFormat="1" ht="15" customHeight="1">
      <c r="A153" s="408"/>
      <c r="B153" s="758"/>
      <c r="C153" s="331"/>
      <c r="D153" s="549" t="s">
        <v>27</v>
      </c>
      <c r="E153" s="553"/>
      <c r="F153" s="553"/>
      <c r="G153" s="553"/>
      <c r="H153" s="553"/>
      <c r="I153" s="553"/>
      <c r="J153" s="553"/>
      <c r="K153" s="718">
        <v>0</v>
      </c>
      <c r="L153" s="718">
        <v>0</v>
      </c>
      <c r="M153" s="718">
        <v>0</v>
      </c>
      <c r="N153" s="709">
        <v>1000</v>
      </c>
      <c r="O153" s="709">
        <v>1000</v>
      </c>
      <c r="P153" s="709">
        <v>1000</v>
      </c>
      <c r="Q153" s="709">
        <v>1000</v>
      </c>
      <c r="R153" s="717">
        <f t="shared" si="22"/>
        <v>4000</v>
      </c>
    </row>
    <row r="154" spans="1:18" s="317" customFormat="1" ht="15" customHeight="1">
      <c r="A154" s="408"/>
      <c r="B154" s="758"/>
      <c r="C154" s="331"/>
      <c r="D154" s="713"/>
      <c r="E154" s="709"/>
      <c r="F154" s="709"/>
      <c r="G154" s="709"/>
      <c r="H154" s="709"/>
      <c r="I154" s="709"/>
      <c r="J154" s="709"/>
      <c r="K154" s="709">
        <v>0</v>
      </c>
      <c r="L154" s="709">
        <v>0</v>
      </c>
      <c r="M154" s="709">
        <v>0</v>
      </c>
      <c r="N154" s="709">
        <v>0</v>
      </c>
      <c r="O154" s="709">
        <v>0</v>
      </c>
      <c r="P154" s="709">
        <v>0</v>
      </c>
      <c r="Q154" s="709">
        <v>0</v>
      </c>
      <c r="R154" s="717">
        <f t="shared" si="22"/>
        <v>0</v>
      </c>
    </row>
    <row r="155" spans="1:18" s="317" customFormat="1" ht="15" customHeight="1">
      <c r="A155" s="408"/>
      <c r="B155" s="758"/>
      <c r="C155" s="331"/>
      <c r="D155" s="338"/>
      <c r="E155" s="348"/>
      <c r="F155" s="348"/>
      <c r="G155" s="348"/>
      <c r="H155" s="348"/>
      <c r="I155" s="348"/>
      <c r="J155" s="348"/>
      <c r="K155" s="642"/>
      <c r="L155" s="642"/>
      <c r="M155" s="642"/>
      <c r="N155" s="642"/>
      <c r="O155" s="642"/>
      <c r="P155" s="791"/>
      <c r="Q155" s="730"/>
      <c r="R155" s="687"/>
    </row>
    <row r="156" spans="1:18" s="316" customFormat="1" ht="15" customHeight="1">
      <c r="A156" s="405"/>
      <c r="B156" s="762"/>
      <c r="C156" s="339"/>
      <c r="D156" s="340" t="str">
        <f>"TOTAL "&amp;D143</f>
        <v>TOTAL IT GENERAL EXPENSES</v>
      </c>
      <c r="E156" s="349">
        <f t="shared" ref="E156:R156" si="23">SUM(E144:E155)</f>
        <v>0</v>
      </c>
      <c r="F156" s="349">
        <f t="shared" si="23"/>
        <v>0</v>
      </c>
      <c r="G156" s="349">
        <f t="shared" si="23"/>
        <v>0</v>
      </c>
      <c r="H156" s="349">
        <f t="shared" si="23"/>
        <v>0</v>
      </c>
      <c r="I156" s="349">
        <f t="shared" si="23"/>
        <v>0</v>
      </c>
      <c r="J156" s="349">
        <f t="shared" si="23"/>
        <v>0</v>
      </c>
      <c r="K156" s="669">
        <f t="shared" si="23"/>
        <v>0</v>
      </c>
      <c r="L156" s="669">
        <f t="shared" si="23"/>
        <v>0</v>
      </c>
      <c r="M156" s="669">
        <f t="shared" si="23"/>
        <v>0</v>
      </c>
      <c r="N156" s="669">
        <f t="shared" si="23"/>
        <v>5400</v>
      </c>
      <c r="O156" s="669">
        <f t="shared" si="23"/>
        <v>3100</v>
      </c>
      <c r="P156" s="669">
        <f t="shared" si="23"/>
        <v>3750</v>
      </c>
      <c r="Q156" s="734">
        <f t="shared" si="23"/>
        <v>3600</v>
      </c>
      <c r="R156" s="689">
        <f t="shared" si="23"/>
        <v>15850</v>
      </c>
    </row>
    <row r="157" spans="1:18" s="317" customFormat="1" ht="15" customHeight="1">
      <c r="A157" s="408"/>
      <c r="B157" s="758"/>
      <c r="C157" s="758"/>
      <c r="D157" s="38"/>
      <c r="E157" s="350"/>
      <c r="F157" s="350"/>
      <c r="G157" s="350"/>
      <c r="H157" s="350"/>
      <c r="I157" s="350"/>
      <c r="J157" s="350"/>
      <c r="K157" s="769"/>
      <c r="L157" s="769"/>
      <c r="M157" s="769"/>
      <c r="N157" s="769"/>
      <c r="O157" s="769"/>
      <c r="P157" s="769"/>
      <c r="Q157" s="645"/>
      <c r="R157" s="764"/>
    </row>
    <row r="158" spans="1:18" s="316" customFormat="1" ht="15" customHeight="1">
      <c r="A158" s="405"/>
      <c r="B158" s="762"/>
      <c r="C158" s="339"/>
      <c r="D158" s="544" t="s">
        <v>320</v>
      </c>
      <c r="E158" s="352"/>
      <c r="F158" s="352"/>
      <c r="G158" s="352"/>
      <c r="H158" s="352"/>
      <c r="I158" s="352"/>
      <c r="J158" s="352"/>
      <c r="K158" s="648"/>
      <c r="L158" s="648"/>
      <c r="M158" s="648"/>
      <c r="N158" s="648"/>
      <c r="O158" s="648"/>
      <c r="P158" s="742"/>
      <c r="Q158" s="732"/>
      <c r="R158" s="686"/>
    </row>
    <row r="159" spans="1:18" s="317" customFormat="1" ht="15" customHeight="1">
      <c r="A159" s="408"/>
      <c r="B159" s="758"/>
      <c r="C159" s="331"/>
      <c r="D159" s="338"/>
      <c r="E159" s="348"/>
      <c r="F159" s="348"/>
      <c r="G159" s="348"/>
      <c r="H159" s="348"/>
      <c r="I159" s="348"/>
      <c r="J159" s="348"/>
      <c r="K159" s="642"/>
      <c r="L159" s="642"/>
      <c r="M159" s="642"/>
      <c r="N159" s="642"/>
      <c r="O159" s="642"/>
      <c r="P159" s="791"/>
      <c r="Q159" s="730"/>
      <c r="R159" s="687"/>
    </row>
    <row r="160" spans="1:18" s="317" customFormat="1" ht="15" customHeight="1">
      <c r="A160" s="408"/>
      <c r="B160" s="758"/>
      <c r="C160" s="331"/>
      <c r="D160" s="549" t="s">
        <v>347</v>
      </c>
      <c r="E160" s="558"/>
      <c r="F160" s="553"/>
      <c r="G160" s="553"/>
      <c r="H160" s="553"/>
      <c r="I160" s="553"/>
      <c r="J160" s="553"/>
      <c r="K160" s="718">
        <v>0</v>
      </c>
      <c r="L160" s="709">
        <v>0</v>
      </c>
      <c r="M160" s="709">
        <v>0</v>
      </c>
      <c r="N160" s="709">
        <v>0</v>
      </c>
      <c r="O160" s="709">
        <v>0</v>
      </c>
      <c r="P160" s="709">
        <v>0</v>
      </c>
      <c r="Q160" s="709">
        <v>0</v>
      </c>
      <c r="R160" s="717">
        <f>SUM(E160:Q160)</f>
        <v>0</v>
      </c>
    </row>
    <row r="161" spans="1:18" s="317" customFormat="1" ht="15" customHeight="1">
      <c r="A161" s="408"/>
      <c r="B161" s="758"/>
      <c r="C161" s="331"/>
      <c r="D161" s="549" t="s">
        <v>499</v>
      </c>
      <c r="E161" s="558"/>
      <c r="F161" s="553"/>
      <c r="G161" s="553"/>
      <c r="H161" s="553"/>
      <c r="I161" s="553"/>
      <c r="J161" s="553"/>
      <c r="K161" s="718">
        <v>0</v>
      </c>
      <c r="L161" s="709">
        <v>0</v>
      </c>
      <c r="M161" s="709">
        <v>0</v>
      </c>
      <c r="N161" s="709">
        <v>2500</v>
      </c>
      <c r="O161" s="709">
        <v>5000</v>
      </c>
      <c r="P161" s="709">
        <v>1000</v>
      </c>
      <c r="Q161" s="709">
        <v>1000</v>
      </c>
      <c r="R161" s="717">
        <f>SUM(E161:Q161)</f>
        <v>9500</v>
      </c>
    </row>
    <row r="162" spans="1:18" s="317" customFormat="1" ht="15" customHeight="1">
      <c r="A162" s="408"/>
      <c r="B162" s="758"/>
      <c r="C162" s="331"/>
      <c r="D162" s="549" t="s">
        <v>500</v>
      </c>
      <c r="E162" s="558"/>
      <c r="F162" s="553"/>
      <c r="G162" s="553"/>
      <c r="H162" s="553"/>
      <c r="I162" s="553"/>
      <c r="J162" s="553"/>
      <c r="K162" s="718">
        <v>0</v>
      </c>
      <c r="L162" s="718">
        <v>0</v>
      </c>
      <c r="M162" s="718">
        <v>0</v>
      </c>
      <c r="N162" s="718">
        <v>0</v>
      </c>
      <c r="O162" s="718">
        <v>0</v>
      </c>
      <c r="P162" s="718">
        <v>0</v>
      </c>
      <c r="Q162" s="718">
        <v>0</v>
      </c>
      <c r="R162" s="717">
        <f>SUM(E162:Q162)</f>
        <v>0</v>
      </c>
    </row>
    <row r="163" spans="1:18" s="317" customFormat="1" ht="15" customHeight="1">
      <c r="A163" s="408"/>
      <c r="B163" s="758"/>
      <c r="C163" s="331"/>
      <c r="D163" s="555" t="s">
        <v>25</v>
      </c>
      <c r="E163" s="557"/>
      <c r="F163" s="557"/>
      <c r="G163" s="557"/>
      <c r="H163" s="556"/>
      <c r="I163" s="556"/>
      <c r="J163" s="556"/>
      <c r="K163" s="718">
        <v>0</v>
      </c>
      <c r="L163" s="718">
        <v>0</v>
      </c>
      <c r="M163" s="718">
        <v>0</v>
      </c>
      <c r="N163" s="718">
        <v>0</v>
      </c>
      <c r="O163" s="718">
        <v>0</v>
      </c>
      <c r="P163" s="718">
        <v>0</v>
      </c>
      <c r="Q163" s="718">
        <v>0</v>
      </c>
      <c r="R163" s="717">
        <f>SUM(E163:Q163)</f>
        <v>0</v>
      </c>
    </row>
    <row r="164" spans="1:18" s="317" customFormat="1" ht="15" customHeight="1">
      <c r="A164" s="408"/>
      <c r="B164" s="758"/>
      <c r="C164" s="331"/>
      <c r="D164" s="555" t="s">
        <v>348</v>
      </c>
      <c r="E164" s="557"/>
      <c r="F164" s="557"/>
      <c r="G164" s="557"/>
      <c r="H164" s="556"/>
      <c r="I164" s="556"/>
      <c r="J164" s="556"/>
      <c r="K164" s="718">
        <v>0</v>
      </c>
      <c r="L164" s="718">
        <v>0</v>
      </c>
      <c r="M164" s="718">
        <v>0</v>
      </c>
      <c r="N164" s="718">
        <v>0</v>
      </c>
      <c r="O164" s="718">
        <v>0</v>
      </c>
      <c r="P164" s="718">
        <v>0</v>
      </c>
      <c r="Q164" s="718">
        <v>0</v>
      </c>
      <c r="R164" s="717">
        <f>SUM(E164:Q164)</f>
        <v>0</v>
      </c>
    </row>
    <row r="165" spans="1:18" s="317" customFormat="1" ht="15" customHeight="1">
      <c r="A165" s="408"/>
      <c r="B165" s="758"/>
      <c r="C165" s="331"/>
      <c r="D165" s="338"/>
      <c r="E165" s="348"/>
      <c r="F165" s="348"/>
      <c r="G165" s="348"/>
      <c r="H165" s="348"/>
      <c r="I165" s="348"/>
      <c r="J165" s="348"/>
      <c r="K165" s="642"/>
      <c r="L165" s="639"/>
      <c r="M165" s="639"/>
      <c r="N165" s="639"/>
      <c r="O165" s="639"/>
      <c r="P165" s="730"/>
      <c r="Q165" s="730"/>
      <c r="R165" s="687"/>
    </row>
    <row r="166" spans="1:18" s="316" customFormat="1" ht="15" customHeight="1">
      <c r="A166" s="405"/>
      <c r="B166" s="762"/>
      <c r="C166" s="339"/>
      <c r="D166" s="340" t="str">
        <f>"TOTAL "&amp;D158</f>
        <v>TOTAL IT OPERATING EXPENSES</v>
      </c>
      <c r="E166" s="349">
        <f t="shared" ref="E166:R166" si="24">SUM(E159:E165)</f>
        <v>0</v>
      </c>
      <c r="F166" s="349">
        <f t="shared" si="24"/>
        <v>0</v>
      </c>
      <c r="G166" s="349">
        <f t="shared" si="24"/>
        <v>0</v>
      </c>
      <c r="H166" s="349">
        <f t="shared" si="24"/>
        <v>0</v>
      </c>
      <c r="I166" s="349">
        <f t="shared" si="24"/>
        <v>0</v>
      </c>
      <c r="J166" s="349">
        <f t="shared" si="24"/>
        <v>0</v>
      </c>
      <c r="K166" s="669">
        <f t="shared" si="24"/>
        <v>0</v>
      </c>
      <c r="L166" s="669">
        <f t="shared" si="24"/>
        <v>0</v>
      </c>
      <c r="M166" s="669">
        <f t="shared" si="24"/>
        <v>0</v>
      </c>
      <c r="N166" s="669">
        <f t="shared" si="24"/>
        <v>2500</v>
      </c>
      <c r="O166" s="669">
        <f t="shared" si="24"/>
        <v>5000</v>
      </c>
      <c r="P166" s="669">
        <f t="shared" si="24"/>
        <v>1000</v>
      </c>
      <c r="Q166" s="734">
        <f t="shared" si="24"/>
        <v>1000</v>
      </c>
      <c r="R166" s="689">
        <f t="shared" si="24"/>
        <v>9500</v>
      </c>
    </row>
    <row r="167" spans="1:18" s="317" customFormat="1" ht="15" customHeight="1">
      <c r="A167" s="408"/>
      <c r="B167" s="758"/>
      <c r="C167" s="758"/>
      <c r="D167" s="354" t="s">
        <v>312</v>
      </c>
      <c r="E167" s="40">
        <f t="shared" ref="E167:R167" si="25">E166+E156+E141</f>
        <v>0</v>
      </c>
      <c r="F167" s="40">
        <f t="shared" si="25"/>
        <v>0</v>
      </c>
      <c r="G167" s="40">
        <f t="shared" si="25"/>
        <v>0</v>
      </c>
      <c r="H167" s="40">
        <f t="shared" si="25"/>
        <v>0</v>
      </c>
      <c r="I167" s="40">
        <f t="shared" si="25"/>
        <v>0</v>
      </c>
      <c r="J167" s="40">
        <f t="shared" si="25"/>
        <v>0</v>
      </c>
      <c r="K167" s="670">
        <f t="shared" si="25"/>
        <v>0</v>
      </c>
      <c r="L167" s="670">
        <f t="shared" si="25"/>
        <v>17006</v>
      </c>
      <c r="M167" s="670">
        <f t="shared" si="25"/>
        <v>39500</v>
      </c>
      <c r="N167" s="670">
        <f t="shared" si="25"/>
        <v>43150</v>
      </c>
      <c r="O167" s="670">
        <f t="shared" si="25"/>
        <v>64650</v>
      </c>
      <c r="P167" s="670">
        <f t="shared" si="25"/>
        <v>46900</v>
      </c>
      <c r="Q167" s="670">
        <f t="shared" si="25"/>
        <v>41050</v>
      </c>
      <c r="R167" s="772">
        <f t="shared" si="25"/>
        <v>252256</v>
      </c>
    </row>
    <row r="168" spans="1:18" s="317" customFormat="1" ht="15" customHeight="1">
      <c r="A168" s="408"/>
      <c r="B168" s="405" t="str">
        <f>'Salary Summary'!C510</f>
        <v>TOTAL FINANCE DIVISION</v>
      </c>
      <c r="C168" s="405"/>
      <c r="D168" s="404"/>
      <c r="E168" s="352">
        <f t="shared" ref="E168:R168" si="26">E167+E123</f>
        <v>0</v>
      </c>
      <c r="F168" s="352">
        <f t="shared" si="26"/>
        <v>0</v>
      </c>
      <c r="G168" s="352">
        <f t="shared" si="26"/>
        <v>0</v>
      </c>
      <c r="H168" s="352">
        <f t="shared" si="26"/>
        <v>0</v>
      </c>
      <c r="I168" s="352">
        <f t="shared" si="26"/>
        <v>0</v>
      </c>
      <c r="J168" s="352">
        <f t="shared" si="26"/>
        <v>0</v>
      </c>
      <c r="K168" s="675">
        <f t="shared" si="26"/>
        <v>10650</v>
      </c>
      <c r="L168" s="675">
        <f t="shared" si="26"/>
        <v>63156</v>
      </c>
      <c r="M168" s="675">
        <f t="shared" si="26"/>
        <v>125410</v>
      </c>
      <c r="N168" s="675">
        <f t="shared" si="26"/>
        <v>197220</v>
      </c>
      <c r="O168" s="675">
        <f t="shared" si="26"/>
        <v>276940</v>
      </c>
      <c r="P168" s="675">
        <f t="shared" si="26"/>
        <v>342260</v>
      </c>
      <c r="Q168" s="741">
        <f t="shared" si="26"/>
        <v>336410</v>
      </c>
      <c r="R168" s="695">
        <f t="shared" si="26"/>
        <v>1352046</v>
      </c>
    </row>
    <row r="169" spans="1:18" s="317" customFormat="1" ht="15" customHeight="1">
      <c r="A169" s="765"/>
      <c r="B169" s="758"/>
      <c r="C169" s="758"/>
      <c r="D169" s="36"/>
      <c r="E169" s="368"/>
      <c r="F169" s="368"/>
      <c r="G169" s="368"/>
      <c r="H169" s="368"/>
      <c r="I169" s="368"/>
      <c r="J169" s="368"/>
      <c r="K169" s="651"/>
      <c r="L169" s="651"/>
      <c r="M169" s="651"/>
      <c r="N169" s="651"/>
      <c r="O169" s="651"/>
      <c r="P169" s="651"/>
      <c r="Q169" s="651"/>
      <c r="R169" s="764"/>
    </row>
    <row r="170" spans="1:18" s="317" customFormat="1" ht="15" customHeight="1">
      <c r="A170" s="408"/>
      <c r="B170" s="545" t="str">
        <f>'Salary Summary'!C512</f>
        <v>SALES AND MARKETING DIVISION</v>
      </c>
      <c r="C170" s="408"/>
      <c r="D170" s="404"/>
      <c r="E170" s="344"/>
      <c r="F170" s="344"/>
      <c r="G170" s="344"/>
      <c r="H170" s="344"/>
      <c r="I170" s="344"/>
      <c r="J170" s="344"/>
      <c r="K170" s="641"/>
      <c r="L170" s="641"/>
      <c r="M170" s="641"/>
      <c r="N170" s="641"/>
      <c r="O170" s="641"/>
      <c r="P170" s="732"/>
      <c r="Q170" s="732"/>
      <c r="R170" s="692"/>
    </row>
    <row r="171" spans="1:18" s="317" customFormat="1" ht="15" customHeight="1">
      <c r="A171" s="408"/>
      <c r="B171" s="369"/>
      <c r="C171" s="328"/>
      <c r="D171" s="546" t="s">
        <v>321</v>
      </c>
      <c r="E171" s="330"/>
      <c r="F171" s="330"/>
      <c r="G171" s="330"/>
      <c r="H171" s="330"/>
      <c r="I171" s="330"/>
      <c r="J171" s="330"/>
      <c r="K171" s="636"/>
      <c r="L171" s="636"/>
      <c r="M171" s="636"/>
      <c r="N171" s="636"/>
      <c r="O171" s="636"/>
      <c r="P171" s="727"/>
      <c r="Q171" s="727"/>
      <c r="R171" s="696"/>
    </row>
    <row r="172" spans="1:18" s="317" customFormat="1" ht="15" customHeight="1">
      <c r="A172" s="408"/>
      <c r="B172" s="369"/>
      <c r="C172" s="331"/>
      <c r="D172" s="332"/>
      <c r="E172" s="334"/>
      <c r="F172" s="334"/>
      <c r="G172" s="334"/>
      <c r="H172" s="334"/>
      <c r="I172" s="334"/>
      <c r="J172" s="334"/>
      <c r="K172" s="682"/>
      <c r="L172" s="682"/>
      <c r="M172" s="682"/>
      <c r="N172" s="682"/>
      <c r="O172" s="682"/>
      <c r="P172" s="739"/>
      <c r="Q172" s="739"/>
      <c r="R172" s="700"/>
    </row>
    <row r="173" spans="1:18" s="317" customFormat="1" ht="15" customHeight="1">
      <c r="A173" s="408"/>
      <c r="B173" s="369"/>
      <c r="C173" s="331"/>
      <c r="D173" s="565" t="str">
        <f>'Salary Summary'!E531&amp;" PAYROLL"</f>
        <v>TOTAL SALES &amp; MARKETING   PAYROLL</v>
      </c>
      <c r="E173" s="566">
        <f>'Salary Summary'!X531</f>
        <v>0</v>
      </c>
      <c r="F173" s="566">
        <f>'Salary Summary'!Y531</f>
        <v>0</v>
      </c>
      <c r="G173" s="566">
        <f>'Salary Summary'!Z531</f>
        <v>0</v>
      </c>
      <c r="H173" s="566">
        <f>'Salary Summary'!AA531</f>
        <v>0</v>
      </c>
      <c r="I173" s="566">
        <f>'Salary Summary'!AB531</f>
        <v>0</v>
      </c>
      <c r="J173" s="566">
        <f>'Salary Summary'!AC531</f>
        <v>0</v>
      </c>
      <c r="K173" s="667">
        <f>'Salary Summary'!AD531</f>
        <v>0</v>
      </c>
      <c r="L173" s="667">
        <f>'Salary Summary'!AE531</f>
        <v>0</v>
      </c>
      <c r="M173" s="667">
        <f>'Salary Summary'!AF531</f>
        <v>58930</v>
      </c>
      <c r="N173" s="667">
        <f>'Salary Summary'!AG531</f>
        <v>110050</v>
      </c>
      <c r="O173" s="667">
        <f>'Salary Summary'!AH531</f>
        <v>110050</v>
      </c>
      <c r="P173" s="667">
        <f>'Salary Summary'!AI531</f>
        <v>110050</v>
      </c>
      <c r="Q173" s="729">
        <f>'Salary Summary'!AJ531</f>
        <v>110050</v>
      </c>
      <c r="R173" s="683">
        <f>'Salary Summary'!AK531</f>
        <v>499130</v>
      </c>
    </row>
    <row r="174" spans="1:18" s="317" customFormat="1" ht="15" customHeight="1">
      <c r="A174" s="408"/>
      <c r="B174" s="369"/>
      <c r="C174" s="331"/>
      <c r="D174" s="565" t="str">
        <f>'Salary Summary'!E543&amp;" PAYROLL"</f>
        <v>TOTAL BANQUETING SALES AND EVENTS PAYROLL</v>
      </c>
      <c r="E174" s="566">
        <f>'Salary Summary'!X543</f>
        <v>0</v>
      </c>
      <c r="F174" s="566">
        <f>'Salary Summary'!Y543</f>
        <v>0</v>
      </c>
      <c r="G174" s="566">
        <f>'Salary Summary'!Z543</f>
        <v>0</v>
      </c>
      <c r="H174" s="566">
        <f>'Salary Summary'!AA543</f>
        <v>0</v>
      </c>
      <c r="I174" s="566">
        <f>'Salary Summary'!AB543</f>
        <v>0</v>
      </c>
      <c r="J174" s="566">
        <f>'Salary Summary'!AC543</f>
        <v>0</v>
      </c>
      <c r="K174" s="667">
        <f>'Salary Summary'!AD543</f>
        <v>0</v>
      </c>
      <c r="L174" s="667">
        <f>'Salary Summary'!AE543</f>
        <v>0</v>
      </c>
      <c r="M174" s="667">
        <f>'Salary Summary'!AF543</f>
        <v>0</v>
      </c>
      <c r="N174" s="667">
        <f>'Salary Summary'!AG543</f>
        <v>10650</v>
      </c>
      <c r="O174" s="667">
        <f>'Salary Summary'!AH543</f>
        <v>17750</v>
      </c>
      <c r="P174" s="667">
        <f>'Salary Summary'!AI543</f>
        <v>17750</v>
      </c>
      <c r="Q174" s="729">
        <f>'Salary Summary'!AJ543</f>
        <v>17750</v>
      </c>
      <c r="R174" s="683">
        <f>'Salary Summary'!AK543</f>
        <v>63900</v>
      </c>
    </row>
    <row r="175" spans="1:18" s="317" customFormat="1" ht="15" customHeight="1">
      <c r="A175" s="408"/>
      <c r="B175" s="369"/>
      <c r="C175" s="331"/>
      <c r="D175" s="565" t="str">
        <f>'Salary Summary'!E554&amp;" PAYROLL"</f>
        <v>TOTAL PR &amp; COMMUNICATION PAYROLL</v>
      </c>
      <c r="E175" s="566">
        <f>'Salary Summary'!X554</f>
        <v>0</v>
      </c>
      <c r="F175" s="566">
        <f>'Salary Summary'!Y554</f>
        <v>0</v>
      </c>
      <c r="G175" s="566">
        <f>'Salary Summary'!Z554</f>
        <v>0</v>
      </c>
      <c r="H175" s="566">
        <f>'Salary Summary'!AA554</f>
        <v>0</v>
      </c>
      <c r="I175" s="566">
        <f>'Salary Summary'!AB554</f>
        <v>0</v>
      </c>
      <c r="J175" s="566">
        <f>'Salary Summary'!AC554</f>
        <v>0</v>
      </c>
      <c r="K175" s="667">
        <f>'Salary Summary'!AD554</f>
        <v>0</v>
      </c>
      <c r="L175" s="667">
        <f>'Salary Summary'!AE554</f>
        <v>0</v>
      </c>
      <c r="M175" s="667">
        <f>'Salary Summary'!AF554</f>
        <v>0</v>
      </c>
      <c r="N175" s="667">
        <f>'Salary Summary'!AG554</f>
        <v>17040</v>
      </c>
      <c r="O175" s="667">
        <f>'Salary Summary'!AH554</f>
        <v>17040</v>
      </c>
      <c r="P175" s="667">
        <f>'Salary Summary'!AI554</f>
        <v>17040</v>
      </c>
      <c r="Q175" s="729">
        <f>'Salary Summary'!AJ554</f>
        <v>17040</v>
      </c>
      <c r="R175" s="683">
        <f>'Salary Summary'!AK554</f>
        <v>68160</v>
      </c>
    </row>
    <row r="176" spans="1:18" s="317" customFormat="1" ht="15" customHeight="1">
      <c r="A176" s="408"/>
      <c r="B176" s="369"/>
      <c r="C176" s="331"/>
      <c r="D176" s="565" t="str">
        <f>'Salary Summary'!E566&amp;" PAYROLL"</f>
        <v>TOTAL RESERVATION PAYROLL</v>
      </c>
      <c r="E176" s="566">
        <f>'Salary Summary'!X566</f>
        <v>0</v>
      </c>
      <c r="F176" s="566">
        <f>'Salary Summary'!Y566</f>
        <v>0</v>
      </c>
      <c r="G176" s="566">
        <f>'Salary Summary'!Z566</f>
        <v>0</v>
      </c>
      <c r="H176" s="566">
        <f>'Salary Summary'!AA566</f>
        <v>0</v>
      </c>
      <c r="I176" s="566">
        <f>'Salary Summary'!AB566</f>
        <v>0</v>
      </c>
      <c r="J176" s="566">
        <f>'Salary Summary'!AC566</f>
        <v>0</v>
      </c>
      <c r="K176" s="667">
        <f>'Salary Summary'!AD566</f>
        <v>0</v>
      </c>
      <c r="L176" s="667">
        <f>'Salary Summary'!AE566</f>
        <v>0</v>
      </c>
      <c r="M176" s="667">
        <f>'Salary Summary'!AF566</f>
        <v>0</v>
      </c>
      <c r="N176" s="667">
        <f>'Salary Summary'!AG566</f>
        <v>10650</v>
      </c>
      <c r="O176" s="667">
        <f>'Salary Summary'!AH566</f>
        <v>24850</v>
      </c>
      <c r="P176" s="667">
        <f>'Salary Summary'!AI566</f>
        <v>24850</v>
      </c>
      <c r="Q176" s="729">
        <f>'Salary Summary'!AJ566</f>
        <v>24850</v>
      </c>
      <c r="R176" s="683">
        <f>'Salary Summary'!AK566</f>
        <v>85200</v>
      </c>
    </row>
    <row r="177" spans="1:18" s="317" customFormat="1" ht="15" customHeight="1">
      <c r="A177" s="408"/>
      <c r="B177" s="369"/>
      <c r="C177" s="331"/>
      <c r="D177" s="338"/>
      <c r="E177" s="335"/>
      <c r="F177" s="335"/>
      <c r="G177" s="335"/>
      <c r="H177" s="335"/>
      <c r="I177" s="335"/>
      <c r="J177" s="335"/>
      <c r="K177" s="673"/>
      <c r="L177" s="673"/>
      <c r="M177" s="673"/>
      <c r="N177" s="673"/>
      <c r="O177" s="673"/>
      <c r="P177" s="743"/>
      <c r="Q177" s="743"/>
      <c r="R177" s="697"/>
    </row>
    <row r="178" spans="1:18" s="317" customFormat="1" ht="15" customHeight="1">
      <c r="A178" s="408"/>
      <c r="B178" s="369"/>
      <c r="C178" s="331"/>
      <c r="D178" s="340" t="str">
        <f>"TOTAL "&amp;D171</f>
        <v>TOTAL SALES AND MARKETING DIVISION PAYROLL</v>
      </c>
      <c r="E178" s="341">
        <f t="shared" ref="E178:Q178" si="27">SUM(E172:E177)</f>
        <v>0</v>
      </c>
      <c r="F178" s="341">
        <f t="shared" si="27"/>
        <v>0</v>
      </c>
      <c r="G178" s="341">
        <f t="shared" si="27"/>
        <v>0</v>
      </c>
      <c r="H178" s="341">
        <f t="shared" si="27"/>
        <v>0</v>
      </c>
      <c r="I178" s="341">
        <f t="shared" si="27"/>
        <v>0</v>
      </c>
      <c r="J178" s="341">
        <f t="shared" si="27"/>
        <v>0</v>
      </c>
      <c r="K178" s="666">
        <f t="shared" si="27"/>
        <v>0</v>
      </c>
      <c r="L178" s="666">
        <f t="shared" si="27"/>
        <v>0</v>
      </c>
      <c r="M178" s="666">
        <f t="shared" si="27"/>
        <v>58930</v>
      </c>
      <c r="N178" s="666">
        <f t="shared" si="27"/>
        <v>148390</v>
      </c>
      <c r="O178" s="666">
        <f t="shared" si="27"/>
        <v>169690</v>
      </c>
      <c r="P178" s="666">
        <f t="shared" si="27"/>
        <v>169690</v>
      </c>
      <c r="Q178" s="731">
        <f t="shared" si="27"/>
        <v>169690</v>
      </c>
      <c r="R178" s="694">
        <f>SUM(R172:R177)</f>
        <v>716390</v>
      </c>
    </row>
    <row r="179" spans="1:18" s="326" customFormat="1" ht="15" customHeight="1">
      <c r="A179" s="408"/>
      <c r="B179" s="759"/>
      <c r="C179" s="759"/>
      <c r="D179" s="37"/>
      <c r="E179" s="342"/>
      <c r="F179" s="342"/>
      <c r="G179" s="342"/>
      <c r="H179" s="342"/>
      <c r="I179" s="342"/>
      <c r="J179" s="342"/>
      <c r="K179" s="640"/>
      <c r="L179" s="640"/>
      <c r="M179" s="640"/>
      <c r="N179" s="640"/>
      <c r="O179" s="640"/>
      <c r="P179" s="640"/>
      <c r="Q179" s="640"/>
      <c r="R179" s="760"/>
    </row>
    <row r="180" spans="1:18" s="343" customFormat="1" ht="15" customHeight="1">
      <c r="A180" s="405"/>
      <c r="B180" s="370"/>
      <c r="C180" s="548" t="s">
        <v>322</v>
      </c>
      <c r="D180" s="372"/>
      <c r="E180" s="373"/>
      <c r="F180" s="373"/>
      <c r="G180" s="373"/>
      <c r="H180" s="373"/>
      <c r="I180" s="373"/>
      <c r="J180" s="373"/>
      <c r="K180" s="652"/>
      <c r="L180" s="652"/>
      <c r="M180" s="652"/>
      <c r="N180" s="652"/>
      <c r="O180" s="652"/>
      <c r="P180" s="746"/>
      <c r="Q180" s="746"/>
      <c r="R180" s="701"/>
    </row>
    <row r="181" spans="1:18" s="317" customFormat="1" ht="15" customHeight="1">
      <c r="A181" s="408"/>
      <c r="B181" s="374"/>
      <c r="C181" s="331"/>
      <c r="D181" s="545" t="s">
        <v>376</v>
      </c>
      <c r="E181" s="344"/>
      <c r="F181" s="344"/>
      <c r="G181" s="344"/>
      <c r="H181" s="344"/>
      <c r="I181" s="344"/>
      <c r="J181" s="344"/>
      <c r="K181" s="641"/>
      <c r="L181" s="641"/>
      <c r="M181" s="641"/>
      <c r="N181" s="641"/>
      <c r="O181" s="641"/>
      <c r="P181" s="732"/>
      <c r="Q181" s="732"/>
      <c r="R181" s="686"/>
    </row>
    <row r="182" spans="1:18" s="317" customFormat="1" ht="15" customHeight="1">
      <c r="A182" s="408"/>
      <c r="B182" s="374"/>
      <c r="C182" s="331"/>
      <c r="D182" s="347"/>
      <c r="E182" s="335"/>
      <c r="F182" s="335"/>
      <c r="G182" s="335"/>
      <c r="H182" s="335"/>
      <c r="I182" s="335"/>
      <c r="J182" s="335"/>
      <c r="K182" s="639"/>
      <c r="L182" s="639"/>
      <c r="M182" s="639"/>
      <c r="N182" s="639"/>
      <c r="O182" s="639"/>
      <c r="P182" s="730"/>
      <c r="Q182" s="730"/>
      <c r="R182" s="687"/>
    </row>
    <row r="183" spans="1:18" s="317" customFormat="1" ht="15" customHeight="1">
      <c r="A183" s="408"/>
      <c r="B183" s="374"/>
      <c r="C183" s="331"/>
      <c r="D183" s="549" t="s">
        <v>45</v>
      </c>
      <c r="E183" s="550"/>
      <c r="F183" s="550"/>
      <c r="G183" s="550"/>
      <c r="H183" s="550"/>
      <c r="I183" s="550"/>
      <c r="J183" s="550"/>
      <c r="K183" s="718">
        <v>0</v>
      </c>
      <c r="L183" s="718">
        <v>0</v>
      </c>
      <c r="M183" s="718">
        <v>150</v>
      </c>
      <c r="N183" s="718">
        <v>200</v>
      </c>
      <c r="O183" s="718">
        <v>300</v>
      </c>
      <c r="P183" s="718">
        <v>500</v>
      </c>
      <c r="Q183" s="744">
        <v>500</v>
      </c>
      <c r="R183" s="717">
        <f t="shared" ref="R183:R199" si="28">SUM(E183:Q183)</f>
        <v>1650</v>
      </c>
    </row>
    <row r="184" spans="1:18" s="317" customFormat="1" ht="15" customHeight="1">
      <c r="A184" s="408"/>
      <c r="B184" s="374"/>
      <c r="C184" s="331"/>
      <c r="D184" s="549" t="s">
        <v>46</v>
      </c>
      <c r="E184" s="550"/>
      <c r="F184" s="550"/>
      <c r="G184" s="550"/>
      <c r="H184" s="550"/>
      <c r="I184" s="550"/>
      <c r="J184" s="550"/>
      <c r="K184" s="718">
        <v>0</v>
      </c>
      <c r="L184" s="718">
        <v>0</v>
      </c>
      <c r="M184" s="718">
        <v>250</v>
      </c>
      <c r="N184" s="718">
        <v>500</v>
      </c>
      <c r="O184" s="718">
        <v>750</v>
      </c>
      <c r="P184" s="718">
        <v>1000</v>
      </c>
      <c r="Q184" s="744">
        <v>1250</v>
      </c>
      <c r="R184" s="717">
        <f t="shared" si="28"/>
        <v>3750</v>
      </c>
    </row>
    <row r="185" spans="1:18" s="317" customFormat="1" ht="15" customHeight="1">
      <c r="A185" s="408"/>
      <c r="B185" s="374"/>
      <c r="C185" s="331"/>
      <c r="D185" s="549" t="s">
        <v>47</v>
      </c>
      <c r="E185" s="550"/>
      <c r="F185" s="550"/>
      <c r="G185" s="550"/>
      <c r="H185" s="550"/>
      <c r="I185" s="550"/>
      <c r="J185" s="550"/>
      <c r="K185" s="718">
        <v>0</v>
      </c>
      <c r="L185" s="718">
        <v>0</v>
      </c>
      <c r="M185" s="718">
        <v>250</v>
      </c>
      <c r="N185" s="718">
        <v>500</v>
      </c>
      <c r="O185" s="718">
        <v>500</v>
      </c>
      <c r="P185" s="718">
        <v>1000</v>
      </c>
      <c r="Q185" s="718">
        <v>1000</v>
      </c>
      <c r="R185" s="717">
        <f t="shared" si="28"/>
        <v>3250</v>
      </c>
    </row>
    <row r="186" spans="1:18" s="317" customFormat="1" ht="15" customHeight="1">
      <c r="A186" s="408"/>
      <c r="B186" s="374"/>
      <c r="C186" s="331"/>
      <c r="D186" s="549" t="s">
        <v>489</v>
      </c>
      <c r="E186" s="550"/>
      <c r="F186" s="550"/>
      <c r="G186" s="550"/>
      <c r="H186" s="550"/>
      <c r="I186" s="550"/>
      <c r="J186" s="550"/>
      <c r="K186" s="718">
        <v>0</v>
      </c>
      <c r="L186" s="718">
        <v>0</v>
      </c>
      <c r="M186" s="718">
        <v>7000</v>
      </c>
      <c r="N186" s="718">
        <v>10000</v>
      </c>
      <c r="O186" s="718">
        <v>3000</v>
      </c>
      <c r="P186" s="718">
        <v>0</v>
      </c>
      <c r="Q186" s="744">
        <v>0</v>
      </c>
      <c r="R186" s="717">
        <f t="shared" si="28"/>
        <v>20000</v>
      </c>
    </row>
    <row r="187" spans="1:18" s="317" customFormat="1" ht="15" customHeight="1">
      <c r="A187" s="408"/>
      <c r="B187" s="374"/>
      <c r="C187" s="331"/>
      <c r="D187" s="555" t="s">
        <v>492</v>
      </c>
      <c r="E187" s="553"/>
      <c r="F187" s="553"/>
      <c r="G187" s="553"/>
      <c r="H187" s="553"/>
      <c r="I187" s="553"/>
      <c r="J187" s="553"/>
      <c r="K187" s="718">
        <v>0</v>
      </c>
      <c r="L187" s="718">
        <v>0</v>
      </c>
      <c r="M187" s="718">
        <v>9100</v>
      </c>
      <c r="N187" s="718">
        <v>21450</v>
      </c>
      <c r="O187" s="718">
        <v>17750</v>
      </c>
      <c r="P187" s="718">
        <v>16000</v>
      </c>
      <c r="Q187" s="718">
        <v>16000</v>
      </c>
      <c r="R187" s="717">
        <f t="shared" si="28"/>
        <v>80300</v>
      </c>
    </row>
    <row r="188" spans="1:18" s="317" customFormat="1" ht="15" customHeight="1">
      <c r="A188" s="408"/>
      <c r="B188" s="374"/>
      <c r="C188" s="331"/>
      <c r="D188" s="555" t="s">
        <v>491</v>
      </c>
      <c r="E188" s="553"/>
      <c r="F188" s="553"/>
      <c r="G188" s="553"/>
      <c r="H188" s="553"/>
      <c r="I188" s="553"/>
      <c r="J188" s="553"/>
      <c r="K188" s="718">
        <v>0</v>
      </c>
      <c r="L188" s="709">
        <v>0</v>
      </c>
      <c r="M188" s="709">
        <v>500</v>
      </c>
      <c r="N188" s="709">
        <v>750</v>
      </c>
      <c r="O188" s="709">
        <v>1000</v>
      </c>
      <c r="P188" s="709">
        <v>1000</v>
      </c>
      <c r="Q188" s="744">
        <v>1000</v>
      </c>
      <c r="R188" s="717">
        <f t="shared" si="28"/>
        <v>4250</v>
      </c>
    </row>
    <row r="189" spans="1:18" s="317" customFormat="1" ht="15" customHeight="1">
      <c r="A189" s="408"/>
      <c r="B189" s="374"/>
      <c r="C189" s="331"/>
      <c r="D189" s="549" t="s">
        <v>501</v>
      </c>
      <c r="E189" s="550"/>
      <c r="F189" s="550"/>
      <c r="G189" s="550"/>
      <c r="H189" s="550"/>
      <c r="I189" s="550"/>
      <c r="J189" s="550"/>
      <c r="K189" s="718">
        <v>0</v>
      </c>
      <c r="L189" s="718">
        <v>0</v>
      </c>
      <c r="M189" s="718">
        <v>300</v>
      </c>
      <c r="N189" s="718">
        <v>850</v>
      </c>
      <c r="O189" s="718">
        <v>1000</v>
      </c>
      <c r="P189" s="718">
        <v>1000</v>
      </c>
      <c r="Q189" s="744">
        <v>0</v>
      </c>
      <c r="R189" s="717">
        <f t="shared" si="28"/>
        <v>3150</v>
      </c>
    </row>
    <row r="190" spans="1:18" s="317" customFormat="1" ht="15" customHeight="1">
      <c r="A190" s="408"/>
      <c r="B190" s="374"/>
      <c r="C190" s="331"/>
      <c r="D190" s="549" t="s">
        <v>502</v>
      </c>
      <c r="E190" s="550"/>
      <c r="F190" s="550"/>
      <c r="G190" s="550"/>
      <c r="H190" s="550"/>
      <c r="I190" s="550"/>
      <c r="J190" s="550"/>
      <c r="K190" s="718">
        <v>0</v>
      </c>
      <c r="L190" s="718">
        <v>0</v>
      </c>
      <c r="M190" s="718">
        <v>500</v>
      </c>
      <c r="N190" s="718">
        <v>750</v>
      </c>
      <c r="O190" s="718">
        <v>1000</v>
      </c>
      <c r="P190" s="718">
        <v>1500</v>
      </c>
      <c r="Q190" s="744">
        <v>2000</v>
      </c>
      <c r="R190" s="717">
        <f t="shared" si="28"/>
        <v>5750</v>
      </c>
    </row>
    <row r="191" spans="1:18" s="317" customFormat="1" ht="15" customHeight="1">
      <c r="A191" s="408"/>
      <c r="B191" s="374"/>
      <c r="C191" s="331"/>
      <c r="D191" s="549" t="s">
        <v>505</v>
      </c>
      <c r="E191" s="550"/>
      <c r="F191" s="550"/>
      <c r="G191" s="550"/>
      <c r="H191" s="550"/>
      <c r="I191" s="550"/>
      <c r="J191" s="550"/>
      <c r="K191" s="718">
        <v>0</v>
      </c>
      <c r="L191" s="718">
        <v>0</v>
      </c>
      <c r="M191" s="718">
        <v>2500</v>
      </c>
      <c r="N191" s="718">
        <v>2500</v>
      </c>
      <c r="O191" s="718">
        <v>2500</v>
      </c>
      <c r="P191" s="718">
        <v>2500</v>
      </c>
      <c r="Q191" s="718">
        <v>2500</v>
      </c>
      <c r="R191" s="717">
        <f t="shared" si="28"/>
        <v>12500</v>
      </c>
    </row>
    <row r="192" spans="1:18" s="317" customFormat="1" ht="15" customHeight="1">
      <c r="A192" s="408"/>
      <c r="B192" s="374"/>
      <c r="C192" s="331"/>
      <c r="D192" s="549" t="s">
        <v>48</v>
      </c>
      <c r="E192" s="550"/>
      <c r="F192" s="550"/>
      <c r="G192" s="550"/>
      <c r="H192" s="550"/>
      <c r="I192" s="550"/>
      <c r="J192" s="550"/>
      <c r="K192" s="718">
        <v>0</v>
      </c>
      <c r="L192" s="718">
        <v>0</v>
      </c>
      <c r="M192" s="718">
        <v>650</v>
      </c>
      <c r="N192" s="718">
        <v>1250</v>
      </c>
      <c r="O192" s="718">
        <v>1750</v>
      </c>
      <c r="P192" s="718">
        <v>2000</v>
      </c>
      <c r="Q192" s="744">
        <v>2750</v>
      </c>
      <c r="R192" s="717">
        <f t="shared" si="28"/>
        <v>8400</v>
      </c>
    </row>
    <row r="193" spans="1:18" s="317" customFormat="1" ht="15" customHeight="1">
      <c r="A193" s="408"/>
      <c r="B193" s="374"/>
      <c r="C193" s="331"/>
      <c r="D193" s="713" t="s">
        <v>497</v>
      </c>
      <c r="E193" s="712"/>
      <c r="F193" s="712"/>
      <c r="G193" s="712"/>
      <c r="H193" s="712"/>
      <c r="I193" s="712"/>
      <c r="J193" s="712"/>
      <c r="K193" s="709">
        <v>0</v>
      </c>
      <c r="L193" s="709">
        <v>0</v>
      </c>
      <c r="M193" s="709">
        <v>5000</v>
      </c>
      <c r="N193" s="709">
        <v>0</v>
      </c>
      <c r="O193" s="709">
        <v>20000</v>
      </c>
      <c r="P193" s="709">
        <v>0</v>
      </c>
      <c r="Q193" s="733">
        <v>0</v>
      </c>
      <c r="R193" s="717">
        <f t="shared" si="28"/>
        <v>25000</v>
      </c>
    </row>
    <row r="194" spans="1:18" s="317" customFormat="1" ht="15" customHeight="1">
      <c r="A194" s="408"/>
      <c r="B194" s="374"/>
      <c r="C194" s="331"/>
      <c r="D194" s="549" t="s">
        <v>49</v>
      </c>
      <c r="E194" s="550"/>
      <c r="F194" s="550"/>
      <c r="G194" s="550"/>
      <c r="H194" s="550"/>
      <c r="I194" s="550"/>
      <c r="J194" s="550"/>
      <c r="K194" s="718">
        <v>0</v>
      </c>
      <c r="L194" s="718">
        <v>0</v>
      </c>
      <c r="M194" s="718">
        <v>0</v>
      </c>
      <c r="N194" s="718">
        <v>0</v>
      </c>
      <c r="O194" s="718">
        <v>50000</v>
      </c>
      <c r="P194" s="718">
        <v>50000</v>
      </c>
      <c r="Q194" s="718">
        <v>200000</v>
      </c>
      <c r="R194" s="717">
        <f t="shared" si="28"/>
        <v>300000</v>
      </c>
    </row>
    <row r="195" spans="1:18" s="317" customFormat="1" ht="15" customHeight="1">
      <c r="A195" s="408"/>
      <c r="B195" s="374"/>
      <c r="C195" s="331"/>
      <c r="D195" s="549" t="s">
        <v>27</v>
      </c>
      <c r="E195" s="550"/>
      <c r="F195" s="550"/>
      <c r="G195" s="550"/>
      <c r="H195" s="550"/>
      <c r="I195" s="550"/>
      <c r="J195" s="550"/>
      <c r="K195" s="718">
        <v>0</v>
      </c>
      <c r="L195" s="718">
        <v>0</v>
      </c>
      <c r="M195" s="718">
        <v>0</v>
      </c>
      <c r="N195" s="718">
        <v>0</v>
      </c>
      <c r="O195" s="718">
        <v>0</v>
      </c>
      <c r="P195" s="718">
        <v>0</v>
      </c>
      <c r="Q195" s="718">
        <v>0</v>
      </c>
      <c r="R195" s="717">
        <f t="shared" si="28"/>
        <v>0</v>
      </c>
    </row>
    <row r="196" spans="1:18" s="317" customFormat="1" ht="15" customHeight="1">
      <c r="A196" s="408"/>
      <c r="B196" s="374"/>
      <c r="C196" s="331"/>
      <c r="D196" s="549" t="s">
        <v>373</v>
      </c>
      <c r="E196" s="550"/>
      <c r="F196" s="550"/>
      <c r="G196" s="550"/>
      <c r="H196" s="550"/>
      <c r="I196" s="550"/>
      <c r="J196" s="550"/>
      <c r="K196" s="718">
        <v>0</v>
      </c>
      <c r="L196" s="718">
        <v>0</v>
      </c>
      <c r="M196" s="718">
        <v>0</v>
      </c>
      <c r="N196" s="718">
        <v>0</v>
      </c>
      <c r="O196" s="718">
        <v>10000</v>
      </c>
      <c r="P196" s="718">
        <v>10000</v>
      </c>
      <c r="Q196" s="718">
        <v>10000</v>
      </c>
      <c r="R196" s="717">
        <f t="shared" si="28"/>
        <v>30000</v>
      </c>
    </row>
    <row r="197" spans="1:18" s="317" customFormat="1" ht="15" customHeight="1">
      <c r="A197" s="408"/>
      <c r="B197" s="374"/>
      <c r="C197" s="331"/>
      <c r="D197" s="549" t="s">
        <v>503</v>
      </c>
      <c r="E197" s="550"/>
      <c r="F197" s="550"/>
      <c r="G197" s="550"/>
      <c r="H197" s="550"/>
      <c r="I197" s="550"/>
      <c r="J197" s="550"/>
      <c r="K197" s="718">
        <v>0</v>
      </c>
      <c r="L197" s="718">
        <v>0</v>
      </c>
      <c r="M197" s="718">
        <v>50000</v>
      </c>
      <c r="N197" s="718">
        <v>10000</v>
      </c>
      <c r="O197" s="718">
        <v>10000</v>
      </c>
      <c r="P197" s="718">
        <v>10000</v>
      </c>
      <c r="Q197" s="718">
        <v>10000</v>
      </c>
      <c r="R197" s="717">
        <f t="shared" si="28"/>
        <v>90000</v>
      </c>
    </row>
    <row r="198" spans="1:18" s="317" customFormat="1" ht="15" customHeight="1">
      <c r="A198" s="408"/>
      <c r="B198" s="374"/>
      <c r="C198" s="331"/>
      <c r="D198" s="549" t="s">
        <v>50</v>
      </c>
      <c r="E198" s="550"/>
      <c r="F198" s="550"/>
      <c r="G198" s="550"/>
      <c r="H198" s="550"/>
      <c r="I198" s="550"/>
      <c r="J198" s="550"/>
      <c r="K198" s="718">
        <v>0</v>
      </c>
      <c r="L198" s="718">
        <v>0</v>
      </c>
      <c r="M198" s="718">
        <v>0</v>
      </c>
      <c r="N198" s="718">
        <v>0</v>
      </c>
      <c r="O198" s="718">
        <v>0</v>
      </c>
      <c r="P198" s="718">
        <v>0</v>
      </c>
      <c r="Q198" s="718">
        <v>300000</v>
      </c>
      <c r="R198" s="717">
        <f t="shared" si="28"/>
        <v>300000</v>
      </c>
    </row>
    <row r="199" spans="1:18" s="317" customFormat="1" ht="15" customHeight="1">
      <c r="A199" s="408"/>
      <c r="B199" s="374"/>
      <c r="C199" s="331"/>
      <c r="D199" s="549" t="s">
        <v>27</v>
      </c>
      <c r="E199" s="550"/>
      <c r="F199" s="550"/>
      <c r="G199" s="550"/>
      <c r="H199" s="550"/>
      <c r="I199" s="550"/>
      <c r="J199" s="550"/>
      <c r="K199" s="718">
        <v>0</v>
      </c>
      <c r="L199" s="718">
        <v>0</v>
      </c>
      <c r="M199" s="718">
        <v>2500</v>
      </c>
      <c r="N199" s="718">
        <v>5000</v>
      </c>
      <c r="O199" s="718">
        <v>5000</v>
      </c>
      <c r="P199" s="718">
        <v>5000</v>
      </c>
      <c r="Q199" s="718">
        <v>5000</v>
      </c>
      <c r="R199" s="717">
        <f t="shared" si="28"/>
        <v>22500</v>
      </c>
    </row>
    <row r="200" spans="1:18" s="317" customFormat="1" ht="15" customHeight="1">
      <c r="A200" s="408"/>
      <c r="B200" s="374"/>
      <c r="C200" s="331"/>
      <c r="D200" s="338"/>
      <c r="E200" s="335"/>
      <c r="F200" s="335"/>
      <c r="G200" s="335"/>
      <c r="H200" s="335"/>
      <c r="I200" s="335"/>
      <c r="J200" s="335"/>
      <c r="K200" s="639"/>
      <c r="L200" s="639"/>
      <c r="M200" s="639"/>
      <c r="N200" s="639"/>
      <c r="O200" s="639"/>
      <c r="P200" s="730"/>
      <c r="Q200" s="730"/>
      <c r="R200" s="687"/>
    </row>
    <row r="201" spans="1:18" s="317" customFormat="1" ht="15" customHeight="1">
      <c r="A201" s="408"/>
      <c r="B201" s="374"/>
      <c r="C201" s="331"/>
      <c r="D201" s="340" t="str">
        <f>"TOTAL "&amp;D181</f>
        <v>TOTAL SALES GENERAL EXPENSES</v>
      </c>
      <c r="E201" s="341">
        <f t="shared" ref="E201:R201" si="29">SUM(E182:E200)</f>
        <v>0</v>
      </c>
      <c r="F201" s="341">
        <f t="shared" si="29"/>
        <v>0</v>
      </c>
      <c r="G201" s="341">
        <f t="shared" si="29"/>
        <v>0</v>
      </c>
      <c r="H201" s="341">
        <f t="shared" si="29"/>
        <v>0</v>
      </c>
      <c r="I201" s="341">
        <f t="shared" si="29"/>
        <v>0</v>
      </c>
      <c r="J201" s="341">
        <f t="shared" si="29"/>
        <v>0</v>
      </c>
      <c r="K201" s="666">
        <f t="shared" si="29"/>
        <v>0</v>
      </c>
      <c r="L201" s="666">
        <f t="shared" si="29"/>
        <v>0</v>
      </c>
      <c r="M201" s="666">
        <f t="shared" si="29"/>
        <v>78700</v>
      </c>
      <c r="N201" s="666">
        <f t="shared" si="29"/>
        <v>53750</v>
      </c>
      <c r="O201" s="666">
        <f t="shared" si="29"/>
        <v>124550</v>
      </c>
      <c r="P201" s="666">
        <f t="shared" si="29"/>
        <v>101500</v>
      </c>
      <c r="Q201" s="731">
        <f t="shared" si="29"/>
        <v>552000</v>
      </c>
      <c r="R201" s="694">
        <f t="shared" si="29"/>
        <v>910500</v>
      </c>
    </row>
    <row r="202" spans="1:18" s="316" customFormat="1" ht="15" customHeight="1">
      <c r="A202" s="405"/>
      <c r="B202" s="370"/>
      <c r="C202" s="371" t="str">
        <f>"TOTAL "&amp;C180</f>
        <v>TOTAL SALES EXPENSES</v>
      </c>
      <c r="D202" s="372"/>
      <c r="E202" s="373">
        <f>E201</f>
        <v>0</v>
      </c>
      <c r="F202" s="373">
        <f t="shared" ref="F202:R202" si="30">F201</f>
        <v>0</v>
      </c>
      <c r="G202" s="373">
        <f t="shared" si="30"/>
        <v>0</v>
      </c>
      <c r="H202" s="373">
        <f t="shared" si="30"/>
        <v>0</v>
      </c>
      <c r="I202" s="373">
        <f t="shared" si="30"/>
        <v>0</v>
      </c>
      <c r="J202" s="373">
        <f t="shared" si="30"/>
        <v>0</v>
      </c>
      <c r="K202" s="678">
        <f t="shared" si="30"/>
        <v>0</v>
      </c>
      <c r="L202" s="678">
        <f t="shared" si="30"/>
        <v>0</v>
      </c>
      <c r="M202" s="678">
        <f t="shared" si="30"/>
        <v>78700</v>
      </c>
      <c r="N202" s="678">
        <f t="shared" si="30"/>
        <v>53750</v>
      </c>
      <c r="O202" s="678">
        <f t="shared" si="30"/>
        <v>124550</v>
      </c>
      <c r="P202" s="678">
        <f t="shared" si="30"/>
        <v>101500</v>
      </c>
      <c r="Q202" s="747">
        <f t="shared" si="30"/>
        <v>552000</v>
      </c>
      <c r="R202" s="702">
        <f t="shared" si="30"/>
        <v>910500</v>
      </c>
    </row>
    <row r="203" spans="1:18" s="317" customFormat="1" ht="15" customHeight="1">
      <c r="A203" s="408"/>
      <c r="B203" s="758"/>
      <c r="C203" s="758"/>
      <c r="D203" s="38"/>
      <c r="E203" s="356"/>
      <c r="F203" s="356"/>
      <c r="G203" s="356"/>
      <c r="H203" s="356"/>
      <c r="I203" s="356"/>
      <c r="J203" s="356"/>
      <c r="K203" s="644"/>
      <c r="L203" s="644"/>
      <c r="M203" s="644"/>
      <c r="N203" s="644"/>
      <c r="O203" s="644"/>
      <c r="P203" s="644"/>
      <c r="Q203" s="644"/>
      <c r="R203" s="760"/>
    </row>
    <row r="204" spans="1:18" s="317" customFormat="1" ht="15" customHeight="1">
      <c r="A204" s="408"/>
      <c r="B204" s="374"/>
      <c r="C204" s="548" t="s">
        <v>323</v>
      </c>
      <c r="D204" s="375"/>
      <c r="E204" s="376"/>
      <c r="F204" s="376"/>
      <c r="G204" s="376"/>
      <c r="H204" s="376"/>
      <c r="I204" s="376"/>
      <c r="J204" s="376"/>
      <c r="K204" s="653"/>
      <c r="L204" s="653"/>
      <c r="M204" s="653"/>
      <c r="N204" s="653"/>
      <c r="O204" s="653"/>
      <c r="P204" s="748"/>
      <c r="Q204" s="748"/>
      <c r="R204" s="703"/>
    </row>
    <row r="205" spans="1:18" s="317" customFormat="1" ht="15" customHeight="1">
      <c r="A205" s="408"/>
      <c r="B205" s="374"/>
      <c r="C205" s="331"/>
      <c r="D205" s="544" t="s">
        <v>324</v>
      </c>
      <c r="E205" s="344"/>
      <c r="F205" s="344"/>
      <c r="G205" s="344"/>
      <c r="H205" s="344"/>
      <c r="I205" s="344"/>
      <c r="J205" s="344"/>
      <c r="K205" s="641"/>
      <c r="L205" s="641"/>
      <c r="M205" s="641"/>
      <c r="N205" s="641"/>
      <c r="O205" s="641"/>
      <c r="P205" s="732"/>
      <c r="Q205" s="732"/>
      <c r="R205" s="686"/>
    </row>
    <row r="206" spans="1:18" s="317" customFormat="1" ht="15" customHeight="1">
      <c r="A206" s="408"/>
      <c r="B206" s="374"/>
      <c r="C206" s="331"/>
      <c r="D206" s="338"/>
      <c r="E206" s="335"/>
      <c r="F206" s="335"/>
      <c r="G206" s="335"/>
      <c r="H206" s="335"/>
      <c r="I206" s="335"/>
      <c r="J206" s="335"/>
      <c r="K206" s="639"/>
      <c r="L206" s="639"/>
      <c r="M206" s="639"/>
      <c r="N206" s="639"/>
      <c r="O206" s="639"/>
      <c r="P206" s="730"/>
      <c r="Q206" s="730"/>
      <c r="R206" s="687"/>
    </row>
    <row r="207" spans="1:18" s="317" customFormat="1" ht="15" customHeight="1">
      <c r="A207" s="408"/>
      <c r="B207" s="374"/>
      <c r="C207" s="331"/>
      <c r="D207" s="549" t="s">
        <v>48</v>
      </c>
      <c r="E207" s="550"/>
      <c r="F207" s="550"/>
      <c r="G207" s="550"/>
      <c r="H207" s="550"/>
      <c r="I207" s="550"/>
      <c r="J207" s="550"/>
      <c r="K207" s="718">
        <v>0</v>
      </c>
      <c r="L207" s="718">
        <v>1000</v>
      </c>
      <c r="M207" s="718">
        <v>2000</v>
      </c>
      <c r="N207" s="718">
        <v>2500</v>
      </c>
      <c r="O207" s="718">
        <v>2500</v>
      </c>
      <c r="P207" s="718">
        <v>3000</v>
      </c>
      <c r="Q207" s="744">
        <v>5000</v>
      </c>
      <c r="R207" s="717">
        <f t="shared" ref="R207:R214" si="31">SUM(E207:Q207)</f>
        <v>16000</v>
      </c>
    </row>
    <row r="208" spans="1:18" s="317" customFormat="1" ht="15" customHeight="1">
      <c r="A208" s="408"/>
      <c r="B208" s="374"/>
      <c r="C208" s="331"/>
      <c r="D208" s="549" t="s">
        <v>51</v>
      </c>
      <c r="E208" s="550"/>
      <c r="F208" s="550"/>
      <c r="G208" s="550"/>
      <c r="H208" s="550"/>
      <c r="I208" s="559"/>
      <c r="J208" s="559"/>
      <c r="K208" s="718">
        <v>0</v>
      </c>
      <c r="L208" s="718">
        <v>0</v>
      </c>
      <c r="M208" s="718">
        <v>0</v>
      </c>
      <c r="N208" s="718">
        <v>30000</v>
      </c>
      <c r="O208" s="718">
        <v>30000</v>
      </c>
      <c r="P208" s="718">
        <v>30000</v>
      </c>
      <c r="Q208" s="744">
        <v>30000</v>
      </c>
      <c r="R208" s="717">
        <f t="shared" si="31"/>
        <v>120000</v>
      </c>
    </row>
    <row r="209" spans="1:18" s="317" customFormat="1" ht="15" customHeight="1">
      <c r="A209" s="408"/>
      <c r="B209" s="374"/>
      <c r="C209" s="331"/>
      <c r="D209" s="549" t="s">
        <v>52</v>
      </c>
      <c r="E209" s="550"/>
      <c r="F209" s="550"/>
      <c r="G209" s="550"/>
      <c r="H209" s="550"/>
      <c r="I209" s="550"/>
      <c r="J209" s="550"/>
      <c r="K209" s="718">
        <v>0</v>
      </c>
      <c r="L209" s="718">
        <v>2500</v>
      </c>
      <c r="M209" s="718">
        <v>2500</v>
      </c>
      <c r="N209" s="718">
        <v>2500</v>
      </c>
      <c r="O209" s="718">
        <v>2500</v>
      </c>
      <c r="P209" s="718">
        <v>2500</v>
      </c>
      <c r="Q209" s="744">
        <v>2500</v>
      </c>
      <c r="R209" s="717">
        <f t="shared" si="31"/>
        <v>15000</v>
      </c>
    </row>
    <row r="210" spans="1:18" s="317" customFormat="1" ht="15" customHeight="1">
      <c r="A210" s="408"/>
      <c r="B210" s="374"/>
      <c r="C210" s="331"/>
      <c r="D210" s="549" t="s">
        <v>53</v>
      </c>
      <c r="E210" s="550"/>
      <c r="F210" s="550"/>
      <c r="G210" s="550"/>
      <c r="H210" s="550"/>
      <c r="I210" s="550"/>
      <c r="J210" s="550"/>
      <c r="K210" s="718">
        <v>0</v>
      </c>
      <c r="L210" s="718">
        <v>0</v>
      </c>
      <c r="M210" s="718">
        <v>0</v>
      </c>
      <c r="N210" s="718">
        <v>0</v>
      </c>
      <c r="O210" s="718">
        <v>0</v>
      </c>
      <c r="P210" s="718">
        <v>25000</v>
      </c>
      <c r="Q210" s="744">
        <v>50000</v>
      </c>
      <c r="R210" s="717">
        <f t="shared" si="31"/>
        <v>75000</v>
      </c>
    </row>
    <row r="211" spans="1:18" s="317" customFormat="1" ht="15" customHeight="1">
      <c r="A211" s="408"/>
      <c r="B211" s="374"/>
      <c r="C211" s="331"/>
      <c r="D211" s="549" t="s">
        <v>27</v>
      </c>
      <c r="E211" s="550"/>
      <c r="F211" s="550"/>
      <c r="G211" s="550"/>
      <c r="H211" s="550"/>
      <c r="I211" s="550"/>
      <c r="J211" s="550"/>
      <c r="K211" s="718">
        <v>0</v>
      </c>
      <c r="L211" s="718">
        <v>1000</v>
      </c>
      <c r="M211" s="718">
        <v>2500</v>
      </c>
      <c r="N211" s="718">
        <v>5000</v>
      </c>
      <c r="O211" s="718">
        <v>5000</v>
      </c>
      <c r="P211" s="718">
        <v>5000</v>
      </c>
      <c r="Q211" s="718">
        <v>5000</v>
      </c>
      <c r="R211" s="717">
        <f t="shared" si="31"/>
        <v>23500</v>
      </c>
    </row>
    <row r="212" spans="1:18" s="317" customFormat="1" ht="15" customHeight="1">
      <c r="A212" s="408"/>
      <c r="B212" s="374"/>
      <c r="C212" s="331"/>
      <c r="D212" s="549"/>
      <c r="E212" s="550"/>
      <c r="F212" s="550"/>
      <c r="G212" s="550"/>
      <c r="H212" s="550"/>
      <c r="I212" s="550"/>
      <c r="J212" s="550"/>
      <c r="K212" s="718">
        <v>0</v>
      </c>
      <c r="L212" s="718">
        <v>0</v>
      </c>
      <c r="M212" s="718">
        <v>0</v>
      </c>
      <c r="N212" s="718">
        <v>0</v>
      </c>
      <c r="O212" s="718">
        <v>0</v>
      </c>
      <c r="P212" s="718">
        <v>0</v>
      </c>
      <c r="Q212" s="718">
        <v>0</v>
      </c>
      <c r="R212" s="717">
        <f t="shared" si="31"/>
        <v>0</v>
      </c>
    </row>
    <row r="213" spans="1:18" s="317" customFormat="1" ht="15" customHeight="1">
      <c r="A213" s="408"/>
      <c r="B213" s="374"/>
      <c r="C213" s="331"/>
      <c r="D213" s="549"/>
      <c r="E213" s="550"/>
      <c r="F213" s="550"/>
      <c r="G213" s="550"/>
      <c r="H213" s="550"/>
      <c r="I213" s="550"/>
      <c r="J213" s="550"/>
      <c r="K213" s="718">
        <v>0</v>
      </c>
      <c r="L213" s="718">
        <v>0</v>
      </c>
      <c r="M213" s="718">
        <v>0</v>
      </c>
      <c r="N213" s="718">
        <v>0</v>
      </c>
      <c r="O213" s="718">
        <v>0</v>
      </c>
      <c r="P213" s="718">
        <v>0</v>
      </c>
      <c r="Q213" s="718">
        <v>0</v>
      </c>
      <c r="R213" s="717">
        <f t="shared" si="31"/>
        <v>0</v>
      </c>
    </row>
    <row r="214" spans="1:18" s="317" customFormat="1" ht="15" customHeight="1">
      <c r="A214" s="408"/>
      <c r="B214" s="374"/>
      <c r="C214" s="331"/>
      <c r="D214" s="549"/>
      <c r="E214" s="550"/>
      <c r="F214" s="550"/>
      <c r="G214" s="550"/>
      <c r="H214" s="550"/>
      <c r="I214" s="550"/>
      <c r="J214" s="550"/>
      <c r="K214" s="718">
        <v>0</v>
      </c>
      <c r="L214" s="718">
        <v>0</v>
      </c>
      <c r="M214" s="718">
        <v>0</v>
      </c>
      <c r="N214" s="718">
        <v>0</v>
      </c>
      <c r="O214" s="718">
        <v>0</v>
      </c>
      <c r="P214" s="718">
        <v>0</v>
      </c>
      <c r="Q214" s="718">
        <v>0</v>
      </c>
      <c r="R214" s="717">
        <f t="shared" si="31"/>
        <v>0</v>
      </c>
    </row>
    <row r="215" spans="1:18" s="317" customFormat="1" ht="15" customHeight="1">
      <c r="A215" s="408"/>
      <c r="B215" s="374"/>
      <c r="C215" s="331"/>
      <c r="D215" s="338"/>
      <c r="E215" s="335"/>
      <c r="F215" s="335"/>
      <c r="G215" s="335"/>
      <c r="H215" s="335"/>
      <c r="I215" s="335"/>
      <c r="J215" s="335"/>
      <c r="K215" s="639"/>
      <c r="L215" s="639"/>
      <c r="M215" s="639"/>
      <c r="N215" s="639"/>
      <c r="O215" s="639"/>
      <c r="P215" s="730"/>
      <c r="Q215" s="730"/>
      <c r="R215" s="687"/>
    </row>
    <row r="216" spans="1:18" s="317" customFormat="1" ht="15" customHeight="1">
      <c r="A216" s="408"/>
      <c r="B216" s="374"/>
      <c r="C216" s="331"/>
      <c r="D216" s="340" t="str">
        <f>"TOTAL "&amp;D205</f>
        <v>TOTAL PUBLIC RELATIONS GENERAL EXPENSES</v>
      </c>
      <c r="E216" s="341">
        <f t="shared" ref="E216:R216" si="32">SUM(E206:E215)</f>
        <v>0</v>
      </c>
      <c r="F216" s="341">
        <f t="shared" si="32"/>
        <v>0</v>
      </c>
      <c r="G216" s="341">
        <f t="shared" si="32"/>
        <v>0</v>
      </c>
      <c r="H216" s="341">
        <f t="shared" si="32"/>
        <v>0</v>
      </c>
      <c r="I216" s="341">
        <f t="shared" si="32"/>
        <v>0</v>
      </c>
      <c r="J216" s="341">
        <f t="shared" si="32"/>
        <v>0</v>
      </c>
      <c r="K216" s="666">
        <f t="shared" si="32"/>
        <v>0</v>
      </c>
      <c r="L216" s="666">
        <f t="shared" si="32"/>
        <v>4500</v>
      </c>
      <c r="M216" s="666">
        <f t="shared" si="32"/>
        <v>7000</v>
      </c>
      <c r="N216" s="666">
        <f t="shared" si="32"/>
        <v>40000</v>
      </c>
      <c r="O216" s="666">
        <f t="shared" si="32"/>
        <v>40000</v>
      </c>
      <c r="P216" s="666">
        <f t="shared" si="32"/>
        <v>65500</v>
      </c>
      <c r="Q216" s="731">
        <f t="shared" si="32"/>
        <v>92500</v>
      </c>
      <c r="R216" s="694">
        <f t="shared" si="32"/>
        <v>249500</v>
      </c>
    </row>
    <row r="217" spans="1:18" s="316" customFormat="1" ht="15" customHeight="1">
      <c r="A217" s="405"/>
      <c r="B217" s="370"/>
      <c r="C217" s="371" t="str">
        <f>"TOTAL "&amp;C204</f>
        <v>TOTAL PUBLIC RELATIONS EXPENSES</v>
      </c>
      <c r="D217" s="372"/>
      <c r="E217" s="373">
        <f>E216</f>
        <v>0</v>
      </c>
      <c r="F217" s="373">
        <f t="shared" ref="F217:R217" si="33">F216</f>
        <v>0</v>
      </c>
      <c r="G217" s="373">
        <f t="shared" si="33"/>
        <v>0</v>
      </c>
      <c r="H217" s="373">
        <f t="shared" si="33"/>
        <v>0</v>
      </c>
      <c r="I217" s="373">
        <f t="shared" si="33"/>
        <v>0</v>
      </c>
      <c r="J217" s="373">
        <f t="shared" si="33"/>
        <v>0</v>
      </c>
      <c r="K217" s="678">
        <f t="shared" si="33"/>
        <v>0</v>
      </c>
      <c r="L217" s="678">
        <f t="shared" si="33"/>
        <v>4500</v>
      </c>
      <c r="M217" s="678">
        <f t="shared" si="33"/>
        <v>7000</v>
      </c>
      <c r="N217" s="678">
        <f t="shared" si="33"/>
        <v>40000</v>
      </c>
      <c r="O217" s="678">
        <f t="shared" si="33"/>
        <v>40000</v>
      </c>
      <c r="P217" s="678">
        <f t="shared" si="33"/>
        <v>65500</v>
      </c>
      <c r="Q217" s="747">
        <f t="shared" si="33"/>
        <v>92500</v>
      </c>
      <c r="R217" s="702">
        <f t="shared" si="33"/>
        <v>249500</v>
      </c>
    </row>
    <row r="218" spans="1:18" s="317" customFormat="1" ht="15" customHeight="1">
      <c r="A218" s="408"/>
      <c r="B218" s="758"/>
      <c r="C218" s="758"/>
      <c r="D218" s="38"/>
      <c r="E218" s="356"/>
      <c r="F218" s="356"/>
      <c r="G218" s="356"/>
      <c r="H218" s="356"/>
      <c r="I218" s="356"/>
      <c r="J218" s="356"/>
      <c r="K218" s="644"/>
      <c r="L218" s="644"/>
      <c r="M218" s="644"/>
      <c r="N218" s="644"/>
      <c r="O218" s="644"/>
      <c r="P218" s="644"/>
      <c r="Q218" s="644"/>
      <c r="R218" s="760"/>
    </row>
    <row r="219" spans="1:18" s="317" customFormat="1" ht="15" customHeight="1">
      <c r="A219" s="408"/>
      <c r="B219" s="370"/>
      <c r="C219" s="548" t="s">
        <v>325</v>
      </c>
      <c r="D219" s="372"/>
      <c r="E219" s="373"/>
      <c r="F219" s="373"/>
      <c r="G219" s="373"/>
      <c r="H219" s="373"/>
      <c r="I219" s="373"/>
      <c r="J219" s="373"/>
      <c r="K219" s="652"/>
      <c r="L219" s="652"/>
      <c r="M219" s="652"/>
      <c r="N219" s="652"/>
      <c r="O219" s="652"/>
      <c r="P219" s="746"/>
      <c r="Q219" s="746"/>
      <c r="R219" s="701"/>
    </row>
    <row r="220" spans="1:18" s="317" customFormat="1" ht="15" customHeight="1">
      <c r="A220" s="408"/>
      <c r="B220" s="374"/>
      <c r="C220" s="377"/>
      <c r="D220" s="545" t="s">
        <v>326</v>
      </c>
      <c r="E220" s="344"/>
      <c r="F220" s="344"/>
      <c r="G220" s="344"/>
      <c r="H220" s="344"/>
      <c r="I220" s="344"/>
      <c r="J220" s="344"/>
      <c r="K220" s="641"/>
      <c r="L220" s="641"/>
      <c r="M220" s="641"/>
      <c r="N220" s="641"/>
      <c r="O220" s="641"/>
      <c r="P220" s="732"/>
      <c r="Q220" s="732"/>
      <c r="R220" s="686"/>
    </row>
    <row r="221" spans="1:18" s="317" customFormat="1" ht="15" customHeight="1">
      <c r="A221" s="408"/>
      <c r="B221" s="374"/>
      <c r="C221" s="377"/>
      <c r="D221" s="378"/>
      <c r="E221" s="334"/>
      <c r="F221" s="334"/>
      <c r="G221" s="334"/>
      <c r="H221" s="334"/>
      <c r="I221" s="334"/>
      <c r="J221" s="334"/>
      <c r="K221" s="638"/>
      <c r="L221" s="638"/>
      <c r="M221" s="638"/>
      <c r="N221" s="638"/>
      <c r="O221" s="638"/>
      <c r="P221" s="728"/>
      <c r="Q221" s="728"/>
      <c r="R221" s="704"/>
    </row>
    <row r="222" spans="1:18" s="317" customFormat="1" ht="15" customHeight="1">
      <c r="A222" s="408"/>
      <c r="B222" s="374"/>
      <c r="C222" s="377"/>
      <c r="D222" s="549" t="s">
        <v>45</v>
      </c>
      <c r="E222" s="550"/>
      <c r="F222" s="550"/>
      <c r="G222" s="550"/>
      <c r="H222" s="550"/>
      <c r="I222" s="550"/>
      <c r="J222" s="550"/>
      <c r="K222" s="718">
        <v>0</v>
      </c>
      <c r="L222" s="718">
        <v>0</v>
      </c>
      <c r="M222" s="718">
        <v>0</v>
      </c>
      <c r="N222" s="718">
        <v>250</v>
      </c>
      <c r="O222" s="718">
        <v>500</v>
      </c>
      <c r="P222" s="718">
        <v>500</v>
      </c>
      <c r="Q222" s="744">
        <v>500</v>
      </c>
      <c r="R222" s="717">
        <f t="shared" ref="R222:R232" si="34">SUM(E222:Q222)</f>
        <v>1750</v>
      </c>
    </row>
    <row r="223" spans="1:18" s="317" customFormat="1" ht="15" customHeight="1">
      <c r="A223" s="408"/>
      <c r="B223" s="374"/>
      <c r="C223" s="377"/>
      <c r="D223" s="549" t="s">
        <v>46</v>
      </c>
      <c r="E223" s="550"/>
      <c r="F223" s="550"/>
      <c r="G223" s="550"/>
      <c r="H223" s="550"/>
      <c r="I223" s="550"/>
      <c r="J223" s="550"/>
      <c r="K223" s="718">
        <v>0</v>
      </c>
      <c r="L223" s="718">
        <v>0</v>
      </c>
      <c r="M223" s="718">
        <v>0</v>
      </c>
      <c r="N223" s="718">
        <v>350</v>
      </c>
      <c r="O223" s="718">
        <v>350</v>
      </c>
      <c r="P223" s="718">
        <v>350</v>
      </c>
      <c r="Q223" s="718">
        <v>350</v>
      </c>
      <c r="R223" s="717">
        <f t="shared" si="34"/>
        <v>1400</v>
      </c>
    </row>
    <row r="224" spans="1:18" s="317" customFormat="1" ht="15" customHeight="1">
      <c r="A224" s="408"/>
      <c r="B224" s="374"/>
      <c r="C224" s="377"/>
      <c r="D224" s="549" t="s">
        <v>47</v>
      </c>
      <c r="E224" s="550"/>
      <c r="F224" s="550"/>
      <c r="G224" s="550"/>
      <c r="H224" s="550"/>
      <c r="I224" s="550"/>
      <c r="J224" s="550"/>
      <c r="K224" s="718">
        <v>0</v>
      </c>
      <c r="L224" s="718">
        <v>0</v>
      </c>
      <c r="M224" s="718">
        <v>0</v>
      </c>
      <c r="N224" s="718">
        <v>500</v>
      </c>
      <c r="O224" s="718">
        <v>500</v>
      </c>
      <c r="P224" s="718">
        <v>1000</v>
      </c>
      <c r="Q224" s="718">
        <v>1000</v>
      </c>
      <c r="R224" s="717">
        <f t="shared" si="34"/>
        <v>3000</v>
      </c>
    </row>
    <row r="225" spans="1:18" s="317" customFormat="1" ht="15" customHeight="1">
      <c r="A225" s="408"/>
      <c r="B225" s="374"/>
      <c r="C225" s="377"/>
      <c r="D225" s="549" t="s">
        <v>489</v>
      </c>
      <c r="E225" s="550"/>
      <c r="F225" s="550"/>
      <c r="G225" s="550"/>
      <c r="H225" s="550"/>
      <c r="I225" s="550"/>
      <c r="J225" s="550"/>
      <c r="K225" s="718">
        <v>0</v>
      </c>
      <c r="L225" s="718">
        <v>0</v>
      </c>
      <c r="M225" s="718">
        <v>0</v>
      </c>
      <c r="N225" s="718">
        <v>2500</v>
      </c>
      <c r="O225" s="718">
        <v>0</v>
      </c>
      <c r="P225" s="718">
        <v>0</v>
      </c>
      <c r="Q225" s="744">
        <v>0</v>
      </c>
      <c r="R225" s="717">
        <f t="shared" si="34"/>
        <v>2500</v>
      </c>
    </row>
    <row r="226" spans="1:18" s="317" customFormat="1" ht="15" customHeight="1">
      <c r="A226" s="408"/>
      <c r="B226" s="374"/>
      <c r="C226" s="377"/>
      <c r="D226" s="555" t="s">
        <v>492</v>
      </c>
      <c r="E226" s="553"/>
      <c r="F226" s="553"/>
      <c r="G226" s="553"/>
      <c r="H226" s="553"/>
      <c r="I226" s="553"/>
      <c r="J226" s="553"/>
      <c r="K226" s="718">
        <v>0</v>
      </c>
      <c r="L226" s="718">
        <v>0</v>
      </c>
      <c r="M226" s="718">
        <v>0</v>
      </c>
      <c r="N226" s="718">
        <v>2900</v>
      </c>
      <c r="O226" s="718">
        <v>2000</v>
      </c>
      <c r="P226" s="718">
        <v>2000</v>
      </c>
      <c r="Q226" s="718">
        <v>2000</v>
      </c>
      <c r="R226" s="717">
        <f t="shared" si="34"/>
        <v>8900</v>
      </c>
    </row>
    <row r="227" spans="1:18" s="317" customFormat="1" ht="15" customHeight="1">
      <c r="A227" s="408"/>
      <c r="B227" s="374"/>
      <c r="C227" s="377"/>
      <c r="D227" s="555" t="s">
        <v>491</v>
      </c>
      <c r="E227" s="553"/>
      <c r="F227" s="553"/>
      <c r="G227" s="553"/>
      <c r="H227" s="553"/>
      <c r="I227" s="553"/>
      <c r="J227" s="553"/>
      <c r="K227" s="718">
        <v>0</v>
      </c>
      <c r="L227" s="709">
        <v>0</v>
      </c>
      <c r="M227" s="709">
        <v>0</v>
      </c>
      <c r="N227" s="709">
        <v>150</v>
      </c>
      <c r="O227" s="709">
        <v>150</v>
      </c>
      <c r="P227" s="709">
        <v>150</v>
      </c>
      <c r="Q227" s="709">
        <v>150</v>
      </c>
      <c r="R227" s="717">
        <f t="shared" si="34"/>
        <v>600</v>
      </c>
    </row>
    <row r="228" spans="1:18" s="317" customFormat="1" ht="15" customHeight="1">
      <c r="A228" s="408"/>
      <c r="B228" s="374"/>
      <c r="C228" s="377"/>
      <c r="D228" s="549" t="s">
        <v>501</v>
      </c>
      <c r="E228" s="550"/>
      <c r="F228" s="550"/>
      <c r="G228" s="550"/>
      <c r="H228" s="550"/>
      <c r="I228" s="550"/>
      <c r="J228" s="550"/>
      <c r="K228" s="718">
        <v>0</v>
      </c>
      <c r="L228" s="718">
        <v>0</v>
      </c>
      <c r="M228" s="718">
        <v>0</v>
      </c>
      <c r="N228" s="718">
        <v>250</v>
      </c>
      <c r="O228" s="718">
        <v>250</v>
      </c>
      <c r="P228" s="718">
        <v>250</v>
      </c>
      <c r="Q228" s="718">
        <v>250</v>
      </c>
      <c r="R228" s="717">
        <f t="shared" si="34"/>
        <v>1000</v>
      </c>
    </row>
    <row r="229" spans="1:18" s="317" customFormat="1" ht="15" customHeight="1">
      <c r="A229" s="408"/>
      <c r="B229" s="374"/>
      <c r="C229" s="377"/>
      <c r="D229" s="549" t="s">
        <v>502</v>
      </c>
      <c r="E229" s="550"/>
      <c r="F229" s="550"/>
      <c r="G229" s="550"/>
      <c r="H229" s="550"/>
      <c r="I229" s="550"/>
      <c r="J229" s="550"/>
      <c r="K229" s="718">
        <v>0</v>
      </c>
      <c r="L229" s="718">
        <v>0</v>
      </c>
      <c r="M229" s="718">
        <v>0</v>
      </c>
      <c r="N229" s="718">
        <v>750</v>
      </c>
      <c r="O229" s="718">
        <v>1000</v>
      </c>
      <c r="P229" s="718">
        <v>1500</v>
      </c>
      <c r="Q229" s="744">
        <v>2000</v>
      </c>
      <c r="R229" s="717">
        <f t="shared" si="34"/>
        <v>5250</v>
      </c>
    </row>
    <row r="230" spans="1:18" s="317" customFormat="1" ht="15" customHeight="1">
      <c r="A230" s="408"/>
      <c r="B230" s="374"/>
      <c r="C230" s="377"/>
      <c r="D230" s="549" t="s">
        <v>48</v>
      </c>
      <c r="E230" s="550"/>
      <c r="F230" s="550"/>
      <c r="G230" s="550"/>
      <c r="H230" s="550"/>
      <c r="I230" s="550"/>
      <c r="J230" s="550"/>
      <c r="K230" s="718">
        <v>0</v>
      </c>
      <c r="L230" s="718">
        <v>0</v>
      </c>
      <c r="M230" s="718">
        <v>0</v>
      </c>
      <c r="N230" s="718">
        <v>1000</v>
      </c>
      <c r="O230" s="718">
        <v>1500</v>
      </c>
      <c r="P230" s="718">
        <v>1750</v>
      </c>
      <c r="Q230" s="744">
        <v>2500</v>
      </c>
      <c r="R230" s="717">
        <f t="shared" si="34"/>
        <v>6750</v>
      </c>
    </row>
    <row r="231" spans="1:18" s="317" customFormat="1" ht="15" customHeight="1">
      <c r="A231" s="408"/>
      <c r="B231" s="374"/>
      <c r="C231" s="377"/>
      <c r="D231" s="549" t="s">
        <v>27</v>
      </c>
      <c r="E231" s="550"/>
      <c r="F231" s="550"/>
      <c r="G231" s="550"/>
      <c r="H231" s="550"/>
      <c r="I231" s="550"/>
      <c r="J231" s="550"/>
      <c r="K231" s="718">
        <v>0</v>
      </c>
      <c r="L231" s="718">
        <v>0</v>
      </c>
      <c r="M231" s="718">
        <v>0</v>
      </c>
      <c r="N231" s="718">
        <v>2500</v>
      </c>
      <c r="O231" s="718">
        <v>2500</v>
      </c>
      <c r="P231" s="718">
        <v>2500</v>
      </c>
      <c r="Q231" s="718">
        <v>2500</v>
      </c>
      <c r="R231" s="717">
        <f t="shared" si="34"/>
        <v>10000</v>
      </c>
    </row>
    <row r="232" spans="1:18" s="317" customFormat="1" ht="15" customHeight="1">
      <c r="A232" s="408"/>
      <c r="B232" s="374"/>
      <c r="C232" s="377"/>
      <c r="D232" s="549"/>
      <c r="E232" s="550"/>
      <c r="F232" s="550"/>
      <c r="G232" s="550"/>
      <c r="H232" s="550"/>
      <c r="I232" s="550"/>
      <c r="J232" s="550"/>
      <c r="K232" s="718">
        <v>0</v>
      </c>
      <c r="L232" s="709">
        <v>0</v>
      </c>
      <c r="M232" s="709">
        <v>0</v>
      </c>
      <c r="N232" s="709">
        <v>0</v>
      </c>
      <c r="O232" s="709">
        <v>0</v>
      </c>
      <c r="P232" s="709">
        <v>0</v>
      </c>
      <c r="Q232" s="733">
        <v>0</v>
      </c>
      <c r="R232" s="717">
        <f t="shared" si="34"/>
        <v>0</v>
      </c>
    </row>
    <row r="233" spans="1:18" s="317" customFormat="1" ht="15" customHeight="1">
      <c r="A233" s="408"/>
      <c r="B233" s="374"/>
      <c r="C233" s="377"/>
      <c r="D233" s="549"/>
      <c r="E233" s="550"/>
      <c r="F233" s="550"/>
      <c r="G233" s="550"/>
      <c r="H233" s="550"/>
      <c r="I233" s="550"/>
      <c r="J233" s="550"/>
      <c r="K233" s="718">
        <v>0</v>
      </c>
      <c r="L233" s="709">
        <v>0</v>
      </c>
      <c r="M233" s="709">
        <v>0</v>
      </c>
      <c r="N233" s="709">
        <v>0</v>
      </c>
      <c r="O233" s="709">
        <v>0</v>
      </c>
      <c r="P233" s="709">
        <v>0</v>
      </c>
      <c r="Q233" s="733">
        <v>0</v>
      </c>
      <c r="R233" s="717">
        <f t="shared" ref="R233:R238" si="35">SUM(E233:Q233)</f>
        <v>0</v>
      </c>
    </row>
    <row r="234" spans="1:18" s="317" customFormat="1" ht="15" customHeight="1">
      <c r="A234" s="408"/>
      <c r="B234" s="374"/>
      <c r="C234" s="377"/>
      <c r="D234" s="549"/>
      <c r="E234" s="550"/>
      <c r="F234" s="550"/>
      <c r="G234" s="550"/>
      <c r="H234" s="550"/>
      <c r="I234" s="550"/>
      <c r="J234" s="550"/>
      <c r="K234" s="718">
        <v>0</v>
      </c>
      <c r="L234" s="709">
        <v>0</v>
      </c>
      <c r="M234" s="709">
        <v>0</v>
      </c>
      <c r="N234" s="709">
        <v>0</v>
      </c>
      <c r="O234" s="709">
        <v>0</v>
      </c>
      <c r="P234" s="709">
        <v>0</v>
      </c>
      <c r="Q234" s="733">
        <v>0</v>
      </c>
      <c r="R234" s="717">
        <f t="shared" si="35"/>
        <v>0</v>
      </c>
    </row>
    <row r="235" spans="1:18" s="317" customFormat="1" ht="15" customHeight="1">
      <c r="A235" s="408"/>
      <c r="B235" s="374"/>
      <c r="C235" s="377"/>
      <c r="D235" s="549" t="s">
        <v>391</v>
      </c>
      <c r="E235" s="550"/>
      <c r="F235" s="550"/>
      <c r="G235" s="550"/>
      <c r="H235" s="550"/>
      <c r="I235" s="550"/>
      <c r="J235" s="550"/>
      <c r="K235" s="718">
        <v>0</v>
      </c>
      <c r="L235" s="718">
        <v>0</v>
      </c>
      <c r="M235" s="718">
        <v>0</v>
      </c>
      <c r="N235" s="718">
        <v>0</v>
      </c>
      <c r="O235" s="718">
        <v>0</v>
      </c>
      <c r="P235" s="718">
        <v>0</v>
      </c>
      <c r="Q235" s="718">
        <v>0</v>
      </c>
      <c r="R235" s="717">
        <f t="shared" si="35"/>
        <v>0</v>
      </c>
    </row>
    <row r="236" spans="1:18" s="317" customFormat="1" ht="15" customHeight="1">
      <c r="A236" s="408"/>
      <c r="B236" s="374"/>
      <c r="C236" s="377"/>
      <c r="D236" s="549" t="s">
        <v>390</v>
      </c>
      <c r="E236" s="550"/>
      <c r="F236" s="550"/>
      <c r="G236" s="550"/>
      <c r="H236" s="550"/>
      <c r="I236" s="550"/>
      <c r="J236" s="550"/>
      <c r="K236" s="718">
        <v>0</v>
      </c>
      <c r="L236" s="718">
        <v>0</v>
      </c>
      <c r="M236" s="718">
        <v>0</v>
      </c>
      <c r="N236" s="718">
        <v>0</v>
      </c>
      <c r="O236" s="718">
        <v>0</v>
      </c>
      <c r="P236" s="718">
        <v>0</v>
      </c>
      <c r="Q236" s="718">
        <v>0</v>
      </c>
      <c r="R236" s="717">
        <f t="shared" si="35"/>
        <v>0</v>
      </c>
    </row>
    <row r="237" spans="1:18" s="317" customFormat="1" ht="15" customHeight="1">
      <c r="A237" s="408"/>
      <c r="B237" s="374"/>
      <c r="C237" s="377"/>
      <c r="D237" s="549" t="s">
        <v>389</v>
      </c>
      <c r="E237" s="550"/>
      <c r="F237" s="550"/>
      <c r="G237" s="550"/>
      <c r="H237" s="550"/>
      <c r="I237" s="550"/>
      <c r="J237" s="550"/>
      <c r="K237" s="718">
        <v>0</v>
      </c>
      <c r="L237" s="718">
        <v>0</v>
      </c>
      <c r="M237" s="718">
        <v>0</v>
      </c>
      <c r="N237" s="718">
        <v>0</v>
      </c>
      <c r="O237" s="718">
        <v>0</v>
      </c>
      <c r="P237" s="718">
        <v>0</v>
      </c>
      <c r="Q237" s="718">
        <v>0</v>
      </c>
      <c r="R237" s="717">
        <f t="shared" si="35"/>
        <v>0</v>
      </c>
    </row>
    <row r="238" spans="1:18" s="317" customFormat="1" ht="15" customHeight="1">
      <c r="A238" s="408"/>
      <c r="B238" s="374"/>
      <c r="C238" s="377"/>
      <c r="D238" s="549" t="s">
        <v>388</v>
      </c>
      <c r="E238" s="550"/>
      <c r="F238" s="550"/>
      <c r="G238" s="550"/>
      <c r="H238" s="550"/>
      <c r="I238" s="550"/>
      <c r="J238" s="550"/>
      <c r="K238" s="718">
        <v>0</v>
      </c>
      <c r="L238" s="718">
        <v>0</v>
      </c>
      <c r="M238" s="718">
        <v>0</v>
      </c>
      <c r="N238" s="718">
        <v>0</v>
      </c>
      <c r="O238" s="718">
        <v>0</v>
      </c>
      <c r="P238" s="718">
        <v>0</v>
      </c>
      <c r="Q238" s="718">
        <v>0</v>
      </c>
      <c r="R238" s="717">
        <f t="shared" si="35"/>
        <v>0</v>
      </c>
    </row>
    <row r="239" spans="1:18" s="317" customFormat="1" ht="15" customHeight="1">
      <c r="A239" s="408"/>
      <c r="B239" s="374"/>
      <c r="C239" s="377"/>
      <c r="D239" s="549"/>
      <c r="E239" s="557"/>
      <c r="F239" s="557"/>
      <c r="G239" s="557"/>
      <c r="H239" s="557"/>
      <c r="I239" s="557"/>
      <c r="J239" s="557"/>
      <c r="K239" s="718">
        <v>0</v>
      </c>
      <c r="L239" s="709">
        <v>0</v>
      </c>
      <c r="M239" s="709">
        <v>0</v>
      </c>
      <c r="N239" s="709">
        <v>0</v>
      </c>
      <c r="O239" s="709">
        <v>0</v>
      </c>
      <c r="P239" s="709">
        <v>0</v>
      </c>
      <c r="Q239" s="733">
        <v>0</v>
      </c>
      <c r="R239" s="710">
        <f>SUM(E239:Q239)</f>
        <v>0</v>
      </c>
    </row>
    <row r="240" spans="1:18" s="317" customFormat="1" ht="15" customHeight="1">
      <c r="A240" s="408"/>
      <c r="B240" s="374"/>
      <c r="C240" s="377"/>
      <c r="D240" s="549"/>
      <c r="E240" s="557"/>
      <c r="F240" s="557"/>
      <c r="G240" s="557"/>
      <c r="H240" s="557"/>
      <c r="I240" s="557"/>
      <c r="J240" s="557"/>
      <c r="K240" s="718">
        <v>0</v>
      </c>
      <c r="L240" s="709">
        <v>0</v>
      </c>
      <c r="M240" s="709">
        <v>0</v>
      </c>
      <c r="N240" s="709">
        <v>0</v>
      </c>
      <c r="O240" s="709">
        <v>0</v>
      </c>
      <c r="P240" s="709">
        <v>0</v>
      </c>
      <c r="Q240" s="733">
        <v>0</v>
      </c>
      <c r="R240" s="710">
        <f>SUM(E240:Q240)</f>
        <v>0</v>
      </c>
    </row>
    <row r="241" spans="1:18" s="317" customFormat="1" ht="15" customHeight="1">
      <c r="A241" s="408"/>
      <c r="B241" s="374"/>
      <c r="C241" s="377"/>
      <c r="D241" s="713"/>
      <c r="E241" s="718"/>
      <c r="F241" s="718"/>
      <c r="G241" s="718"/>
      <c r="H241" s="718"/>
      <c r="I241" s="718"/>
      <c r="J241" s="718"/>
      <c r="K241" s="718">
        <v>0</v>
      </c>
      <c r="L241" s="709">
        <v>0</v>
      </c>
      <c r="M241" s="709">
        <v>0</v>
      </c>
      <c r="N241" s="709">
        <v>0</v>
      </c>
      <c r="O241" s="709">
        <v>0</v>
      </c>
      <c r="P241" s="709">
        <v>0</v>
      </c>
      <c r="Q241" s="733">
        <v>0</v>
      </c>
      <c r="R241" s="717">
        <f>SUM(E241:Q241)</f>
        <v>0</v>
      </c>
    </row>
    <row r="242" spans="1:18" s="317" customFormat="1" ht="15" customHeight="1">
      <c r="A242" s="408"/>
      <c r="B242" s="374"/>
      <c r="C242" s="377"/>
      <c r="D242" s="338"/>
      <c r="E242" s="335"/>
      <c r="F242" s="335"/>
      <c r="G242" s="335"/>
      <c r="H242" s="335"/>
      <c r="I242" s="335"/>
      <c r="J242" s="335"/>
      <c r="K242" s="639"/>
      <c r="L242" s="639"/>
      <c r="M242" s="639"/>
      <c r="N242" s="639"/>
      <c r="O242" s="639"/>
      <c r="P242" s="730"/>
      <c r="Q242" s="730"/>
      <c r="R242" s="687"/>
    </row>
    <row r="243" spans="1:18" s="317" customFormat="1" ht="15" customHeight="1">
      <c r="A243" s="408"/>
      <c r="B243" s="374"/>
      <c r="C243" s="377"/>
      <c r="D243" s="340" t="str">
        <f>"TOTAL "&amp;D220</f>
        <v>TOTAL MARKETING GENERAL EXPENSES</v>
      </c>
      <c r="E243" s="341">
        <f t="shared" ref="E243:R243" si="36">SUM(E221:E242)</f>
        <v>0</v>
      </c>
      <c r="F243" s="341">
        <f t="shared" si="36"/>
        <v>0</v>
      </c>
      <c r="G243" s="341">
        <f t="shared" si="36"/>
        <v>0</v>
      </c>
      <c r="H243" s="341">
        <f t="shared" si="36"/>
        <v>0</v>
      </c>
      <c r="I243" s="341">
        <f t="shared" si="36"/>
        <v>0</v>
      </c>
      <c r="J243" s="341">
        <f t="shared" si="36"/>
        <v>0</v>
      </c>
      <c r="K243" s="666">
        <f t="shared" si="36"/>
        <v>0</v>
      </c>
      <c r="L243" s="666">
        <f t="shared" si="36"/>
        <v>0</v>
      </c>
      <c r="M243" s="666">
        <f t="shared" si="36"/>
        <v>0</v>
      </c>
      <c r="N243" s="666">
        <f t="shared" si="36"/>
        <v>11150</v>
      </c>
      <c r="O243" s="666">
        <f t="shared" si="36"/>
        <v>8750</v>
      </c>
      <c r="P243" s="666">
        <f t="shared" si="36"/>
        <v>10000</v>
      </c>
      <c r="Q243" s="731">
        <f t="shared" si="36"/>
        <v>11250</v>
      </c>
      <c r="R243" s="694">
        <f t="shared" si="36"/>
        <v>41150</v>
      </c>
    </row>
    <row r="244" spans="1:18" s="317" customFormat="1" ht="15" customHeight="1">
      <c r="A244" s="408"/>
      <c r="B244" s="374"/>
      <c r="C244" s="379"/>
      <c r="D244" s="38"/>
      <c r="E244" s="356"/>
      <c r="F244" s="356"/>
      <c r="G244" s="356"/>
      <c r="H244" s="356"/>
      <c r="I244" s="356"/>
      <c r="J244" s="356"/>
      <c r="K244" s="644"/>
      <c r="L244" s="644"/>
      <c r="M244" s="644"/>
      <c r="N244" s="644"/>
      <c r="O244" s="644"/>
      <c r="P244" s="644"/>
      <c r="Q244" s="644"/>
      <c r="R244" s="760"/>
    </row>
    <row r="245" spans="1:18" s="317" customFormat="1" ht="15" customHeight="1">
      <c r="A245" s="408"/>
      <c r="B245" s="374"/>
      <c r="C245" s="377"/>
      <c r="D245" s="544" t="s">
        <v>327</v>
      </c>
      <c r="E245" s="344"/>
      <c r="F245" s="344"/>
      <c r="G245" s="344"/>
      <c r="H245" s="344"/>
      <c r="I245" s="344"/>
      <c r="J245" s="344"/>
      <c r="K245" s="641"/>
      <c r="L245" s="641"/>
      <c r="M245" s="641"/>
      <c r="N245" s="641"/>
      <c r="O245" s="641"/>
      <c r="P245" s="732"/>
      <c r="Q245" s="732"/>
      <c r="R245" s="686"/>
    </row>
    <row r="246" spans="1:18" s="317" customFormat="1" ht="15" customHeight="1">
      <c r="A246" s="408"/>
      <c r="B246" s="374"/>
      <c r="C246" s="377"/>
      <c r="D246" s="332"/>
      <c r="E246" s="334"/>
      <c r="F246" s="334"/>
      <c r="G246" s="334"/>
      <c r="H246" s="334"/>
      <c r="I246" s="334"/>
      <c r="J246" s="334"/>
      <c r="K246" s="638"/>
      <c r="L246" s="638"/>
      <c r="M246" s="638"/>
      <c r="N246" s="638"/>
      <c r="O246" s="638"/>
      <c r="P246" s="728"/>
      <c r="Q246" s="728"/>
      <c r="R246" s="704"/>
    </row>
    <row r="247" spans="1:18" s="317" customFormat="1" ht="15" customHeight="1">
      <c r="A247" s="408"/>
      <c r="B247" s="374"/>
      <c r="C247" s="377"/>
      <c r="D247" s="549" t="s">
        <v>384</v>
      </c>
      <c r="E247" s="550"/>
      <c r="F247" s="550"/>
      <c r="G247" s="550"/>
      <c r="H247" s="550"/>
      <c r="I247" s="550"/>
      <c r="J247" s="550"/>
      <c r="K247" s="718">
        <v>0</v>
      </c>
      <c r="L247" s="718">
        <v>0</v>
      </c>
      <c r="M247" s="718">
        <v>0</v>
      </c>
      <c r="N247" s="718">
        <v>0</v>
      </c>
      <c r="O247" s="718">
        <v>100000</v>
      </c>
      <c r="P247" s="718">
        <v>100000</v>
      </c>
      <c r="Q247" s="718">
        <v>100000</v>
      </c>
      <c r="R247" s="717">
        <f t="shared" ref="R247:R258" si="37">SUM(E247:Q247)</f>
        <v>300000</v>
      </c>
    </row>
    <row r="248" spans="1:18" s="317" customFormat="1" ht="15" customHeight="1">
      <c r="A248" s="408"/>
      <c r="B248" s="374"/>
      <c r="C248" s="377"/>
      <c r="D248" s="549" t="s">
        <v>32</v>
      </c>
      <c r="E248" s="550"/>
      <c r="F248" s="550"/>
      <c r="G248" s="550"/>
      <c r="H248" s="550"/>
      <c r="I248" s="550"/>
      <c r="J248" s="550"/>
      <c r="K248" s="718">
        <v>0</v>
      </c>
      <c r="L248" s="718">
        <v>0</v>
      </c>
      <c r="M248" s="718">
        <v>0</v>
      </c>
      <c r="N248" s="718">
        <v>0</v>
      </c>
      <c r="O248" s="718">
        <v>75000</v>
      </c>
      <c r="P248" s="718">
        <v>75000</v>
      </c>
      <c r="Q248" s="718">
        <v>75000</v>
      </c>
      <c r="R248" s="717">
        <f t="shared" si="37"/>
        <v>225000</v>
      </c>
    </row>
    <row r="249" spans="1:18" s="317" customFormat="1" ht="15" customHeight="1">
      <c r="A249" s="408"/>
      <c r="B249" s="374"/>
      <c r="C249" s="377"/>
      <c r="D249" s="549" t="s">
        <v>33</v>
      </c>
      <c r="E249" s="550"/>
      <c r="F249" s="550"/>
      <c r="G249" s="550"/>
      <c r="H249" s="550"/>
      <c r="I249" s="550"/>
      <c r="J249" s="550"/>
      <c r="K249" s="718">
        <v>0</v>
      </c>
      <c r="L249" s="718">
        <v>0</v>
      </c>
      <c r="M249" s="718">
        <v>0</v>
      </c>
      <c r="N249" s="718">
        <v>0</v>
      </c>
      <c r="O249" s="718">
        <v>50000</v>
      </c>
      <c r="P249" s="718">
        <v>50000</v>
      </c>
      <c r="Q249" s="718">
        <v>50000</v>
      </c>
      <c r="R249" s="717">
        <f t="shared" si="37"/>
        <v>150000</v>
      </c>
    </row>
    <row r="250" spans="1:18" s="317" customFormat="1" ht="15" customHeight="1">
      <c r="A250" s="408"/>
      <c r="B250" s="374"/>
      <c r="C250" s="377"/>
      <c r="D250" s="549"/>
      <c r="E250" s="550"/>
      <c r="F250" s="550"/>
      <c r="G250" s="550"/>
      <c r="H250" s="550"/>
      <c r="I250" s="550"/>
      <c r="J250" s="550"/>
      <c r="K250" s="718">
        <v>0</v>
      </c>
      <c r="L250" s="718">
        <v>0</v>
      </c>
      <c r="M250" s="718">
        <v>0</v>
      </c>
      <c r="N250" s="718">
        <v>0</v>
      </c>
      <c r="O250" s="718">
        <v>0</v>
      </c>
      <c r="P250" s="718">
        <v>0</v>
      </c>
      <c r="Q250" s="744">
        <v>0</v>
      </c>
      <c r="R250" s="717">
        <f t="shared" si="37"/>
        <v>0</v>
      </c>
    </row>
    <row r="251" spans="1:18" s="317" customFormat="1" ht="15" customHeight="1">
      <c r="A251" s="408"/>
      <c r="B251" s="374"/>
      <c r="C251" s="377"/>
      <c r="D251" s="549" t="s">
        <v>34</v>
      </c>
      <c r="E251" s="550"/>
      <c r="F251" s="550"/>
      <c r="G251" s="550"/>
      <c r="H251" s="550"/>
      <c r="I251" s="550"/>
      <c r="J251" s="550"/>
      <c r="K251" s="718">
        <v>0</v>
      </c>
      <c r="L251" s="718">
        <v>0</v>
      </c>
      <c r="M251" s="718">
        <v>0</v>
      </c>
      <c r="N251" s="718">
        <v>0</v>
      </c>
      <c r="O251" s="718">
        <v>10000</v>
      </c>
      <c r="P251" s="718">
        <v>10000</v>
      </c>
      <c r="Q251" s="718">
        <v>10000</v>
      </c>
      <c r="R251" s="717">
        <f t="shared" si="37"/>
        <v>30000</v>
      </c>
    </row>
    <row r="252" spans="1:18" s="317" customFormat="1" ht="15" customHeight="1">
      <c r="A252" s="408"/>
      <c r="B252" s="374"/>
      <c r="C252" s="377"/>
      <c r="D252" s="549" t="s">
        <v>35</v>
      </c>
      <c r="E252" s="550"/>
      <c r="F252" s="550"/>
      <c r="G252" s="550"/>
      <c r="H252" s="550"/>
      <c r="I252" s="550"/>
      <c r="J252" s="550"/>
      <c r="K252" s="718">
        <v>0</v>
      </c>
      <c r="L252" s="718">
        <v>0</v>
      </c>
      <c r="M252" s="718">
        <v>0</v>
      </c>
      <c r="N252" s="718">
        <v>0</v>
      </c>
      <c r="O252" s="718">
        <v>25000</v>
      </c>
      <c r="P252" s="718">
        <v>50000</v>
      </c>
      <c r="Q252" s="744">
        <v>75000</v>
      </c>
      <c r="R252" s="717">
        <f t="shared" si="37"/>
        <v>150000</v>
      </c>
    </row>
    <row r="253" spans="1:18" s="317" customFormat="1" ht="15" customHeight="1">
      <c r="A253" s="408"/>
      <c r="B253" s="374"/>
      <c r="C253" s="377"/>
      <c r="D253" s="549"/>
      <c r="E253" s="550"/>
      <c r="F253" s="550"/>
      <c r="G253" s="550"/>
      <c r="H253" s="550"/>
      <c r="I253" s="550"/>
      <c r="J253" s="550"/>
      <c r="K253" s="718">
        <v>0</v>
      </c>
      <c r="L253" s="718">
        <v>0</v>
      </c>
      <c r="M253" s="718">
        <v>0</v>
      </c>
      <c r="N253" s="718">
        <v>0</v>
      </c>
      <c r="O253" s="718">
        <v>0</v>
      </c>
      <c r="P253" s="718">
        <v>0</v>
      </c>
      <c r="Q253" s="744">
        <v>0</v>
      </c>
      <c r="R253" s="717">
        <f t="shared" si="37"/>
        <v>0</v>
      </c>
    </row>
    <row r="254" spans="1:18" s="317" customFormat="1" ht="15" customHeight="1">
      <c r="A254" s="408"/>
      <c r="B254" s="374"/>
      <c r="C254" s="377"/>
      <c r="D254" s="549" t="s">
        <v>385</v>
      </c>
      <c r="E254" s="550"/>
      <c r="F254" s="550"/>
      <c r="G254" s="550"/>
      <c r="H254" s="550"/>
      <c r="I254" s="550"/>
      <c r="J254" s="550"/>
      <c r="K254" s="718">
        <v>0</v>
      </c>
      <c r="L254" s="718">
        <v>0</v>
      </c>
      <c r="M254" s="718">
        <v>0</v>
      </c>
      <c r="N254" s="718">
        <v>0</v>
      </c>
      <c r="O254" s="718">
        <v>50000</v>
      </c>
      <c r="P254" s="718">
        <v>50000</v>
      </c>
      <c r="Q254" s="744">
        <v>50000</v>
      </c>
      <c r="R254" s="717">
        <f t="shared" si="37"/>
        <v>150000</v>
      </c>
    </row>
    <row r="255" spans="1:18" s="317" customFormat="1" ht="15" customHeight="1">
      <c r="A255" s="408"/>
      <c r="B255" s="374"/>
      <c r="C255" s="377"/>
      <c r="D255" s="549" t="s">
        <v>392</v>
      </c>
      <c r="E255" s="550"/>
      <c r="F255" s="550"/>
      <c r="G255" s="550"/>
      <c r="H255" s="550"/>
      <c r="I255" s="550"/>
      <c r="J255" s="550"/>
      <c r="K255" s="718">
        <v>0</v>
      </c>
      <c r="L255" s="718">
        <v>0</v>
      </c>
      <c r="M255" s="718">
        <v>0</v>
      </c>
      <c r="N255" s="718">
        <v>0</v>
      </c>
      <c r="O255" s="718">
        <v>0</v>
      </c>
      <c r="P255" s="718">
        <v>300000</v>
      </c>
      <c r="Q255" s="744">
        <v>0</v>
      </c>
      <c r="R255" s="717">
        <f t="shared" si="37"/>
        <v>300000</v>
      </c>
    </row>
    <row r="256" spans="1:18" s="317" customFormat="1" ht="15" customHeight="1">
      <c r="A256" s="408"/>
      <c r="B256" s="374"/>
      <c r="C256" s="377"/>
      <c r="D256" s="549" t="s">
        <v>504</v>
      </c>
      <c r="E256" s="550"/>
      <c r="F256" s="550"/>
      <c r="G256" s="550"/>
      <c r="H256" s="550"/>
      <c r="I256" s="550"/>
      <c r="J256" s="550"/>
      <c r="K256" s="718">
        <v>0</v>
      </c>
      <c r="L256" s="718">
        <v>0</v>
      </c>
      <c r="M256" s="718">
        <v>0</v>
      </c>
      <c r="N256" s="718">
        <v>0</v>
      </c>
      <c r="O256" s="718">
        <v>0</v>
      </c>
      <c r="P256" s="718">
        <v>0</v>
      </c>
      <c r="Q256" s="718">
        <v>300000</v>
      </c>
      <c r="R256" s="717">
        <f t="shared" si="37"/>
        <v>300000</v>
      </c>
    </row>
    <row r="257" spans="1:18" s="317" customFormat="1" ht="15" customHeight="1">
      <c r="A257" s="408"/>
      <c r="B257" s="374"/>
      <c r="C257" s="377"/>
      <c r="D257" s="549" t="s">
        <v>27</v>
      </c>
      <c r="E257" s="550"/>
      <c r="F257" s="550"/>
      <c r="G257" s="550"/>
      <c r="H257" s="550"/>
      <c r="I257" s="550"/>
      <c r="J257" s="550"/>
      <c r="K257" s="718">
        <v>0</v>
      </c>
      <c r="L257" s="718">
        <v>0</v>
      </c>
      <c r="M257" s="718">
        <v>0</v>
      </c>
      <c r="N257" s="718">
        <v>5000</v>
      </c>
      <c r="O257" s="718">
        <v>5000</v>
      </c>
      <c r="P257" s="718">
        <v>5000</v>
      </c>
      <c r="Q257" s="718">
        <v>5000</v>
      </c>
      <c r="R257" s="717">
        <f t="shared" si="37"/>
        <v>20000</v>
      </c>
    </row>
    <row r="258" spans="1:18" s="317" customFormat="1" ht="15" customHeight="1">
      <c r="A258" s="408"/>
      <c r="B258" s="374"/>
      <c r="C258" s="377"/>
      <c r="D258" s="549"/>
      <c r="E258" s="550"/>
      <c r="F258" s="550"/>
      <c r="G258" s="550"/>
      <c r="H258" s="550"/>
      <c r="I258" s="550"/>
      <c r="J258" s="550"/>
      <c r="K258" s="718">
        <v>0</v>
      </c>
      <c r="L258" s="718">
        <v>0</v>
      </c>
      <c r="M258" s="718">
        <v>0</v>
      </c>
      <c r="N258" s="718">
        <v>0</v>
      </c>
      <c r="O258" s="718">
        <v>0</v>
      </c>
      <c r="P258" s="718">
        <v>0</v>
      </c>
      <c r="Q258" s="718">
        <v>0</v>
      </c>
      <c r="R258" s="717">
        <f t="shared" si="37"/>
        <v>0</v>
      </c>
    </row>
    <row r="259" spans="1:18" s="317" customFormat="1" ht="15" customHeight="1">
      <c r="A259" s="408"/>
      <c r="B259" s="374"/>
      <c r="C259" s="377"/>
      <c r="D259" s="775"/>
      <c r="E259" s="673"/>
      <c r="F259" s="673"/>
      <c r="G259" s="673"/>
      <c r="H259" s="673"/>
      <c r="I259" s="673"/>
      <c r="J259" s="673"/>
      <c r="K259" s="673"/>
      <c r="L259" s="673"/>
      <c r="M259" s="673"/>
      <c r="N259" s="673"/>
      <c r="O259" s="673"/>
      <c r="P259" s="743"/>
      <c r="Q259" s="743"/>
      <c r="R259" s="776"/>
    </row>
    <row r="260" spans="1:18" s="317" customFormat="1" ht="15" customHeight="1">
      <c r="A260" s="408"/>
      <c r="B260" s="374"/>
      <c r="C260" s="377"/>
      <c r="D260" s="676" t="str">
        <f>"TOTAL "&amp;D245</f>
        <v>TOTAL ADVERTISING AND PROMOTIONS</v>
      </c>
      <c r="E260" s="666">
        <f t="shared" ref="E260:R260" si="38">SUM(E246:E259)</f>
        <v>0</v>
      </c>
      <c r="F260" s="666">
        <f t="shared" si="38"/>
        <v>0</v>
      </c>
      <c r="G260" s="666">
        <f t="shared" si="38"/>
        <v>0</v>
      </c>
      <c r="H260" s="666">
        <f t="shared" si="38"/>
        <v>0</v>
      </c>
      <c r="I260" s="666">
        <f t="shared" si="38"/>
        <v>0</v>
      </c>
      <c r="J260" s="666">
        <f t="shared" si="38"/>
        <v>0</v>
      </c>
      <c r="K260" s="666">
        <f t="shared" si="38"/>
        <v>0</v>
      </c>
      <c r="L260" s="666">
        <f t="shared" si="38"/>
        <v>0</v>
      </c>
      <c r="M260" s="666">
        <f t="shared" si="38"/>
        <v>0</v>
      </c>
      <c r="N260" s="666">
        <f t="shared" si="38"/>
        <v>5000</v>
      </c>
      <c r="O260" s="666">
        <f t="shared" si="38"/>
        <v>315000</v>
      </c>
      <c r="P260" s="666">
        <f t="shared" si="38"/>
        <v>640000</v>
      </c>
      <c r="Q260" s="731">
        <f t="shared" si="38"/>
        <v>665000</v>
      </c>
      <c r="R260" s="694">
        <f t="shared" si="38"/>
        <v>1625000</v>
      </c>
    </row>
    <row r="261" spans="1:18" s="317" customFormat="1" ht="15" customHeight="1">
      <c r="A261" s="408"/>
      <c r="B261" s="374"/>
      <c r="C261" s="379"/>
      <c r="D261" s="38"/>
      <c r="E261" s="356"/>
      <c r="F261" s="356"/>
      <c r="G261" s="356"/>
      <c r="H261" s="356"/>
      <c r="I261" s="356"/>
      <c r="J261" s="356"/>
      <c r="K261" s="644"/>
      <c r="L261" s="644"/>
      <c r="M261" s="644"/>
      <c r="N261" s="644"/>
      <c r="O261" s="644"/>
      <c r="P261" s="644"/>
      <c r="Q261" s="644"/>
      <c r="R261" s="760"/>
    </row>
    <row r="262" spans="1:18" s="317" customFormat="1" ht="15" customHeight="1">
      <c r="A262" s="408"/>
      <c r="B262" s="374"/>
      <c r="C262" s="377"/>
      <c r="D262" s="544" t="s">
        <v>328</v>
      </c>
      <c r="E262" s="344"/>
      <c r="F262" s="344"/>
      <c r="G262" s="344"/>
      <c r="H262" s="344"/>
      <c r="I262" s="344"/>
      <c r="J262" s="344"/>
      <c r="K262" s="641"/>
      <c r="L262" s="641"/>
      <c r="M262" s="641"/>
      <c r="N262" s="641"/>
      <c r="O262" s="641"/>
      <c r="P262" s="732"/>
      <c r="Q262" s="732"/>
      <c r="R262" s="686"/>
    </row>
    <row r="263" spans="1:18" s="317" customFormat="1" ht="15" customHeight="1">
      <c r="A263" s="408"/>
      <c r="B263" s="374"/>
      <c r="C263" s="377"/>
      <c r="D263" s="332"/>
      <c r="E263" s="334"/>
      <c r="F263" s="334"/>
      <c r="G263" s="334"/>
      <c r="H263" s="334"/>
      <c r="I263" s="334"/>
      <c r="J263" s="334"/>
      <c r="K263" s="638"/>
      <c r="L263" s="638"/>
      <c r="M263" s="638"/>
      <c r="N263" s="638"/>
      <c r="O263" s="638"/>
      <c r="P263" s="728"/>
      <c r="Q263" s="728"/>
      <c r="R263" s="704"/>
    </row>
    <row r="264" spans="1:18" s="317" customFormat="1" ht="15" customHeight="1">
      <c r="A264" s="408"/>
      <c r="B264" s="374"/>
      <c r="C264" s="774"/>
      <c r="D264" s="713" t="s">
        <v>381</v>
      </c>
      <c r="E264" s="718"/>
      <c r="F264" s="718"/>
      <c r="G264" s="718"/>
      <c r="H264" s="718"/>
      <c r="I264" s="718"/>
      <c r="J264" s="718"/>
      <c r="K264" s="718">
        <v>0</v>
      </c>
      <c r="L264" s="718">
        <v>0</v>
      </c>
      <c r="M264" s="718">
        <v>0</v>
      </c>
      <c r="N264" s="718">
        <v>0</v>
      </c>
      <c r="O264" s="718">
        <v>0</v>
      </c>
      <c r="P264" s="718">
        <v>0</v>
      </c>
      <c r="Q264" s="744">
        <v>150000</v>
      </c>
      <c r="R264" s="717">
        <f t="shared" ref="R264:R290" si="39">SUM(E264:Q264)</f>
        <v>150000</v>
      </c>
    </row>
    <row r="265" spans="1:18" s="317" customFormat="1" ht="15" customHeight="1">
      <c r="A265" s="408"/>
      <c r="B265" s="374"/>
      <c r="C265" s="377"/>
      <c r="D265" s="549" t="s">
        <v>382</v>
      </c>
      <c r="E265" s="550"/>
      <c r="F265" s="550"/>
      <c r="G265" s="550"/>
      <c r="H265" s="550"/>
      <c r="I265" s="550"/>
      <c r="J265" s="550"/>
      <c r="K265" s="718">
        <v>0</v>
      </c>
      <c r="L265" s="718">
        <v>0</v>
      </c>
      <c r="M265" s="744">
        <v>50000</v>
      </c>
      <c r="N265" s="718">
        <v>0</v>
      </c>
      <c r="O265" s="718">
        <v>0</v>
      </c>
      <c r="P265" s="718">
        <v>0</v>
      </c>
      <c r="Q265" s="744">
        <v>0</v>
      </c>
      <c r="R265" s="717">
        <f t="shared" si="39"/>
        <v>50000</v>
      </c>
    </row>
    <row r="266" spans="1:18" s="317" customFormat="1" ht="15" customHeight="1">
      <c r="A266" s="408"/>
      <c r="B266" s="374"/>
      <c r="C266" s="377"/>
      <c r="D266" s="549" t="s">
        <v>386</v>
      </c>
      <c r="E266" s="550"/>
      <c r="F266" s="550"/>
      <c r="G266" s="550"/>
      <c r="H266" s="550"/>
      <c r="I266" s="550"/>
      <c r="J266" s="550"/>
      <c r="K266" s="718">
        <v>0</v>
      </c>
      <c r="L266" s="718">
        <v>0</v>
      </c>
      <c r="M266" s="718">
        <v>0</v>
      </c>
      <c r="N266" s="718">
        <v>0</v>
      </c>
      <c r="O266" s="718">
        <v>35000</v>
      </c>
      <c r="P266" s="718">
        <v>0</v>
      </c>
      <c r="Q266" s="744">
        <v>0</v>
      </c>
      <c r="R266" s="717">
        <f t="shared" si="39"/>
        <v>35000</v>
      </c>
    </row>
    <row r="267" spans="1:18" s="317" customFormat="1" ht="15" customHeight="1">
      <c r="A267" s="408"/>
      <c r="B267" s="374"/>
      <c r="C267" s="377"/>
      <c r="D267" s="549" t="s">
        <v>36</v>
      </c>
      <c r="E267" s="550"/>
      <c r="F267" s="550"/>
      <c r="G267" s="550"/>
      <c r="H267" s="550"/>
      <c r="I267" s="550"/>
      <c r="J267" s="550"/>
      <c r="K267" s="718">
        <v>0</v>
      </c>
      <c r="L267" s="718">
        <v>0</v>
      </c>
      <c r="M267" s="718">
        <v>0</v>
      </c>
      <c r="N267" s="718">
        <v>0</v>
      </c>
      <c r="O267" s="718">
        <v>0</v>
      </c>
      <c r="P267" s="718">
        <v>15000</v>
      </c>
      <c r="Q267" s="744">
        <v>15000</v>
      </c>
      <c r="R267" s="717">
        <f t="shared" si="39"/>
        <v>30000</v>
      </c>
    </row>
    <row r="268" spans="1:18" s="317" customFormat="1" ht="15" customHeight="1">
      <c r="A268" s="408"/>
      <c r="B268" s="374"/>
      <c r="C268" s="377"/>
      <c r="D268" s="549" t="s">
        <v>383</v>
      </c>
      <c r="E268" s="550"/>
      <c r="F268" s="550"/>
      <c r="G268" s="550"/>
      <c r="H268" s="550"/>
      <c r="I268" s="550"/>
      <c r="J268" s="550"/>
      <c r="K268" s="718">
        <v>0</v>
      </c>
      <c r="L268" s="718">
        <v>0</v>
      </c>
      <c r="M268" s="718">
        <v>0</v>
      </c>
      <c r="N268" s="718">
        <v>0</v>
      </c>
      <c r="O268" s="718">
        <v>0</v>
      </c>
      <c r="P268" s="718">
        <v>0</v>
      </c>
      <c r="Q268" s="744">
        <v>50000</v>
      </c>
      <c r="R268" s="717">
        <f t="shared" si="39"/>
        <v>50000</v>
      </c>
    </row>
    <row r="269" spans="1:18" s="317" customFormat="1" ht="15" customHeight="1">
      <c r="A269" s="408"/>
      <c r="B269" s="374"/>
      <c r="C269" s="377"/>
      <c r="D269" s="549" t="s">
        <v>37</v>
      </c>
      <c r="E269" s="550"/>
      <c r="F269" s="550"/>
      <c r="G269" s="550"/>
      <c r="H269" s="550"/>
      <c r="I269" s="550"/>
      <c r="J269" s="550"/>
      <c r="K269" s="718">
        <v>0</v>
      </c>
      <c r="L269" s="718">
        <v>0</v>
      </c>
      <c r="M269" s="718">
        <v>0</v>
      </c>
      <c r="N269" s="718">
        <v>10000</v>
      </c>
      <c r="O269" s="718">
        <v>10000</v>
      </c>
      <c r="P269" s="718">
        <v>10000</v>
      </c>
      <c r="Q269" s="718">
        <v>10000</v>
      </c>
      <c r="R269" s="717">
        <f>SUM(E269:Q269)</f>
        <v>40000</v>
      </c>
    </row>
    <row r="270" spans="1:18" s="317" customFormat="1" ht="15" customHeight="1">
      <c r="A270" s="408"/>
      <c r="B270" s="374"/>
      <c r="C270" s="377"/>
      <c r="D270" s="549" t="s">
        <v>38</v>
      </c>
      <c r="E270" s="550"/>
      <c r="F270" s="550"/>
      <c r="G270" s="550"/>
      <c r="H270" s="550"/>
      <c r="I270" s="550"/>
      <c r="J270" s="550"/>
      <c r="K270" s="718">
        <v>0</v>
      </c>
      <c r="L270" s="718">
        <v>0</v>
      </c>
      <c r="M270" s="718">
        <v>0</v>
      </c>
      <c r="N270" s="718">
        <v>0</v>
      </c>
      <c r="O270" s="718">
        <v>0</v>
      </c>
      <c r="P270" s="718">
        <v>0</v>
      </c>
      <c r="Q270" s="718">
        <v>0</v>
      </c>
      <c r="R270" s="777">
        <f t="shared" si="39"/>
        <v>0</v>
      </c>
    </row>
    <row r="271" spans="1:18" s="317" customFormat="1" ht="15" customHeight="1">
      <c r="A271" s="408"/>
      <c r="B271" s="374"/>
      <c r="C271" s="377"/>
      <c r="D271" s="549" t="s">
        <v>39</v>
      </c>
      <c r="E271" s="550"/>
      <c r="F271" s="550"/>
      <c r="G271" s="550"/>
      <c r="H271" s="550"/>
      <c r="I271" s="550"/>
      <c r="J271" s="550"/>
      <c r="K271" s="718">
        <v>0</v>
      </c>
      <c r="L271" s="718">
        <v>0</v>
      </c>
      <c r="M271" s="718">
        <v>0</v>
      </c>
      <c r="N271" s="718">
        <v>0</v>
      </c>
      <c r="O271" s="718">
        <v>0</v>
      </c>
      <c r="P271" s="718">
        <v>0</v>
      </c>
      <c r="Q271" s="718">
        <v>0</v>
      </c>
      <c r="R271" s="717">
        <f t="shared" si="39"/>
        <v>0</v>
      </c>
    </row>
    <row r="272" spans="1:18" s="317" customFormat="1" ht="15" customHeight="1">
      <c r="A272" s="408"/>
      <c r="B272" s="374"/>
      <c r="C272" s="377"/>
      <c r="D272" s="549" t="s">
        <v>40</v>
      </c>
      <c r="E272" s="550"/>
      <c r="F272" s="550"/>
      <c r="G272" s="550"/>
      <c r="H272" s="550"/>
      <c r="I272" s="550"/>
      <c r="J272" s="550"/>
      <c r="K272" s="718">
        <v>0</v>
      </c>
      <c r="L272" s="718">
        <v>0</v>
      </c>
      <c r="M272" s="718">
        <v>0</v>
      </c>
      <c r="N272" s="718">
        <v>15000</v>
      </c>
      <c r="O272" s="718">
        <v>15000</v>
      </c>
      <c r="P272" s="718">
        <v>15000</v>
      </c>
      <c r="Q272" s="744">
        <v>15000</v>
      </c>
      <c r="R272" s="717">
        <f>SUM(E272:Q272)</f>
        <v>60000</v>
      </c>
    </row>
    <row r="273" spans="1:18" s="317" customFormat="1" ht="15" customHeight="1">
      <c r="A273" s="408"/>
      <c r="B273" s="374"/>
      <c r="C273" s="377"/>
      <c r="D273" s="549" t="s">
        <v>41</v>
      </c>
      <c r="E273" s="550"/>
      <c r="F273" s="550"/>
      <c r="G273" s="550"/>
      <c r="H273" s="550"/>
      <c r="I273" s="550"/>
      <c r="J273" s="550"/>
      <c r="K273" s="718">
        <v>0</v>
      </c>
      <c r="L273" s="718">
        <v>0</v>
      </c>
      <c r="M273" s="718">
        <v>0</v>
      </c>
      <c r="N273" s="718">
        <v>0</v>
      </c>
      <c r="O273" s="718">
        <v>0</v>
      </c>
      <c r="P273" s="718">
        <v>50000</v>
      </c>
      <c r="Q273" s="744">
        <v>100000</v>
      </c>
      <c r="R273" s="717">
        <f t="shared" si="39"/>
        <v>150000</v>
      </c>
    </row>
    <row r="274" spans="1:18" s="317" customFormat="1" ht="15" customHeight="1">
      <c r="A274" s="408"/>
      <c r="B274" s="374"/>
      <c r="C274" s="377"/>
      <c r="D274" s="549" t="s">
        <v>42</v>
      </c>
      <c r="E274" s="550"/>
      <c r="F274" s="550"/>
      <c r="G274" s="550"/>
      <c r="H274" s="550"/>
      <c r="I274" s="550"/>
      <c r="J274" s="550"/>
      <c r="K274" s="718">
        <v>0</v>
      </c>
      <c r="L274" s="718">
        <v>0</v>
      </c>
      <c r="M274" s="718">
        <v>0</v>
      </c>
      <c r="N274" s="718">
        <v>20000</v>
      </c>
      <c r="O274" s="718">
        <v>20000</v>
      </c>
      <c r="P274" s="718">
        <v>20000</v>
      </c>
      <c r="Q274" s="718">
        <v>20000</v>
      </c>
      <c r="R274" s="717">
        <f t="shared" si="39"/>
        <v>80000</v>
      </c>
    </row>
    <row r="275" spans="1:18" s="317" customFormat="1" ht="15" customHeight="1">
      <c r="A275" s="408"/>
      <c r="B275" s="374"/>
      <c r="C275" s="377"/>
      <c r="D275" s="713" t="s">
        <v>43</v>
      </c>
      <c r="E275" s="718"/>
      <c r="F275" s="718"/>
      <c r="G275" s="718"/>
      <c r="H275" s="718"/>
      <c r="I275" s="718"/>
      <c r="J275" s="718"/>
      <c r="K275" s="718">
        <v>0</v>
      </c>
      <c r="L275" s="718">
        <v>0</v>
      </c>
      <c r="M275" s="718">
        <v>0</v>
      </c>
      <c r="N275" s="718">
        <v>10000</v>
      </c>
      <c r="O275" s="718">
        <v>10000</v>
      </c>
      <c r="P275" s="718">
        <v>10000</v>
      </c>
      <c r="Q275" s="744">
        <v>10000</v>
      </c>
      <c r="R275" s="717">
        <f t="shared" si="39"/>
        <v>40000</v>
      </c>
    </row>
    <row r="276" spans="1:18" s="317" customFormat="1" ht="15" customHeight="1">
      <c r="A276" s="408"/>
      <c r="B276" s="374"/>
      <c r="C276" s="377"/>
      <c r="D276" s="775"/>
      <c r="E276" s="673"/>
      <c r="F276" s="673"/>
      <c r="G276" s="673"/>
      <c r="H276" s="673"/>
      <c r="I276" s="673"/>
      <c r="J276" s="673"/>
      <c r="K276" s="673"/>
      <c r="L276" s="673"/>
      <c r="M276" s="673"/>
      <c r="N276" s="673"/>
      <c r="O276" s="673"/>
      <c r="P276" s="743"/>
      <c r="Q276" s="743"/>
      <c r="R276" s="776"/>
    </row>
    <row r="277" spans="1:18" s="317" customFormat="1" ht="15" customHeight="1">
      <c r="A277" s="408"/>
      <c r="B277" s="374"/>
      <c r="C277" s="377"/>
      <c r="D277" s="676" t="str">
        <f>"TOTAL "&amp;D262</f>
        <v>TOTAL GRAPHICS AND PRINT</v>
      </c>
      <c r="E277" s="666">
        <f>SUM(E263:E276)</f>
        <v>0</v>
      </c>
      <c r="F277" s="666">
        <f t="shared" ref="F277:R277" si="40">SUM(F263:F276)</f>
        <v>0</v>
      </c>
      <c r="G277" s="666">
        <f t="shared" si="40"/>
        <v>0</v>
      </c>
      <c r="H277" s="666">
        <f>SUM(H263:H276)</f>
        <v>0</v>
      </c>
      <c r="I277" s="666">
        <f t="shared" si="40"/>
        <v>0</v>
      </c>
      <c r="J277" s="666">
        <f t="shared" si="40"/>
        <v>0</v>
      </c>
      <c r="K277" s="666">
        <f t="shared" si="40"/>
        <v>0</v>
      </c>
      <c r="L277" s="666">
        <f t="shared" si="40"/>
        <v>0</v>
      </c>
      <c r="M277" s="666">
        <f t="shared" si="40"/>
        <v>50000</v>
      </c>
      <c r="N277" s="666">
        <f t="shared" si="40"/>
        <v>55000</v>
      </c>
      <c r="O277" s="666">
        <f t="shared" si="40"/>
        <v>90000</v>
      </c>
      <c r="P277" s="666">
        <f t="shared" si="40"/>
        <v>120000</v>
      </c>
      <c r="Q277" s="731">
        <f t="shared" si="40"/>
        <v>370000</v>
      </c>
      <c r="R277" s="694">
        <f t="shared" si="40"/>
        <v>685000</v>
      </c>
    </row>
    <row r="278" spans="1:18" s="317" customFormat="1" ht="15" customHeight="1">
      <c r="A278" s="408"/>
      <c r="B278" s="374"/>
      <c r="C278" s="379"/>
      <c r="D278" s="547"/>
      <c r="E278" s="356"/>
      <c r="F278" s="356"/>
      <c r="G278" s="356"/>
      <c r="H278" s="356"/>
      <c r="I278" s="356"/>
      <c r="J278" s="356"/>
      <c r="K278" s="644"/>
      <c r="L278" s="644"/>
      <c r="M278" s="644"/>
      <c r="N278" s="644"/>
      <c r="O278" s="644"/>
      <c r="P278" s="644"/>
      <c r="Q278" s="644"/>
      <c r="R278" s="760"/>
    </row>
    <row r="279" spans="1:18" s="317" customFormat="1" ht="15" customHeight="1">
      <c r="A279" s="408"/>
      <c r="B279" s="374"/>
      <c r="C279" s="377"/>
      <c r="D279" s="544" t="s">
        <v>329</v>
      </c>
      <c r="E279" s="344"/>
      <c r="F279" s="344"/>
      <c r="G279" s="344"/>
      <c r="H279" s="344"/>
      <c r="I279" s="344"/>
      <c r="J279" s="344"/>
      <c r="K279" s="641"/>
      <c r="L279" s="641"/>
      <c r="M279" s="641"/>
      <c r="N279" s="641"/>
      <c r="O279" s="641"/>
      <c r="P279" s="732"/>
      <c r="Q279" s="732"/>
      <c r="R279" s="686"/>
    </row>
    <row r="280" spans="1:18" s="317" customFormat="1" ht="15" customHeight="1">
      <c r="A280" s="408"/>
      <c r="B280" s="374"/>
      <c r="C280" s="377"/>
      <c r="D280" s="332"/>
      <c r="E280" s="334"/>
      <c r="F280" s="334"/>
      <c r="G280" s="334"/>
      <c r="H280" s="334"/>
      <c r="I280" s="334"/>
      <c r="J280" s="334"/>
      <c r="K280" s="638"/>
      <c r="L280" s="638"/>
      <c r="M280" s="638"/>
      <c r="N280" s="638"/>
      <c r="O280" s="638"/>
      <c r="P280" s="728"/>
      <c r="Q280" s="728"/>
      <c r="R280" s="704"/>
    </row>
    <row r="281" spans="1:18" s="317" customFormat="1" ht="15" customHeight="1">
      <c r="A281" s="408"/>
      <c r="B281" s="374"/>
      <c r="C281" s="377"/>
      <c r="D281" s="713" t="s">
        <v>349</v>
      </c>
      <c r="E281" s="718"/>
      <c r="F281" s="718"/>
      <c r="G281" s="718"/>
      <c r="H281" s="718"/>
      <c r="I281" s="718"/>
      <c r="J281" s="718"/>
      <c r="K281" s="718">
        <v>0</v>
      </c>
      <c r="L281" s="718">
        <v>0</v>
      </c>
      <c r="M281" s="718">
        <v>0</v>
      </c>
      <c r="N281" s="718">
        <v>0</v>
      </c>
      <c r="O281" s="718">
        <v>0</v>
      </c>
      <c r="P281" s="718">
        <v>0</v>
      </c>
      <c r="Q281" s="718">
        <v>0</v>
      </c>
      <c r="R281" s="717">
        <f t="shared" si="39"/>
        <v>0</v>
      </c>
    </row>
    <row r="282" spans="1:18" s="317" customFormat="1" ht="15" customHeight="1">
      <c r="A282" s="408"/>
      <c r="B282" s="374"/>
      <c r="C282" s="377"/>
      <c r="D282" s="713" t="s">
        <v>44</v>
      </c>
      <c r="E282" s="718"/>
      <c r="F282" s="718"/>
      <c r="G282" s="718"/>
      <c r="H282" s="718"/>
      <c r="I282" s="718"/>
      <c r="J282" s="718"/>
      <c r="K282" s="718">
        <v>0</v>
      </c>
      <c r="L282" s="718">
        <v>0</v>
      </c>
      <c r="M282" s="718">
        <v>0</v>
      </c>
      <c r="N282" s="718">
        <v>0</v>
      </c>
      <c r="O282" s="718">
        <v>0</v>
      </c>
      <c r="P282" s="718">
        <v>0</v>
      </c>
      <c r="Q282" s="744">
        <v>0</v>
      </c>
      <c r="R282" s="717">
        <f t="shared" si="39"/>
        <v>0</v>
      </c>
    </row>
    <row r="283" spans="1:18" s="317" customFormat="1" ht="15" customHeight="1">
      <c r="A283" s="408"/>
      <c r="B283" s="374"/>
      <c r="C283" s="377"/>
      <c r="D283" s="775"/>
      <c r="E283" s="673"/>
      <c r="F283" s="673"/>
      <c r="G283" s="673"/>
      <c r="H283" s="673"/>
      <c r="I283" s="673"/>
      <c r="J283" s="673"/>
      <c r="K283" s="673"/>
      <c r="L283" s="673"/>
      <c r="M283" s="673"/>
      <c r="N283" s="673"/>
      <c r="O283" s="673"/>
      <c r="P283" s="743"/>
      <c r="Q283" s="743"/>
      <c r="R283" s="776"/>
    </row>
    <row r="284" spans="1:18" s="317" customFormat="1" ht="15" customHeight="1">
      <c r="A284" s="408"/>
      <c r="B284" s="374"/>
      <c r="C284" s="377"/>
      <c r="D284" s="676" t="str">
        <f>"TOTAL "&amp;D279</f>
        <v>TOTAL TRADESHOWS</v>
      </c>
      <c r="E284" s="666">
        <f>SUM(E280:E283)</f>
        <v>0</v>
      </c>
      <c r="F284" s="666">
        <f t="shared" ref="F284:R284" si="41">SUM(F280:F283)</f>
        <v>0</v>
      </c>
      <c r="G284" s="666">
        <f t="shared" si="41"/>
        <v>0</v>
      </c>
      <c r="H284" s="666">
        <f>SUM(H280:H283)</f>
        <v>0</v>
      </c>
      <c r="I284" s="666">
        <f t="shared" si="41"/>
        <v>0</v>
      </c>
      <c r="J284" s="666">
        <f t="shared" si="41"/>
        <v>0</v>
      </c>
      <c r="K284" s="666">
        <f t="shared" si="41"/>
        <v>0</v>
      </c>
      <c r="L284" s="666">
        <f t="shared" si="41"/>
        <v>0</v>
      </c>
      <c r="M284" s="666">
        <f t="shared" si="41"/>
        <v>0</v>
      </c>
      <c r="N284" s="666">
        <f t="shared" si="41"/>
        <v>0</v>
      </c>
      <c r="O284" s="666">
        <f t="shared" si="41"/>
        <v>0</v>
      </c>
      <c r="P284" s="666">
        <f t="shared" si="41"/>
        <v>0</v>
      </c>
      <c r="Q284" s="731">
        <f t="shared" si="41"/>
        <v>0</v>
      </c>
      <c r="R284" s="694">
        <f t="shared" si="41"/>
        <v>0</v>
      </c>
    </row>
    <row r="285" spans="1:18" s="317" customFormat="1" ht="15" customHeight="1">
      <c r="A285" s="408"/>
      <c r="B285" s="374"/>
      <c r="C285" s="379"/>
      <c r="D285" s="38"/>
      <c r="E285" s="356"/>
      <c r="F285" s="356"/>
      <c r="G285" s="356"/>
      <c r="H285" s="356"/>
      <c r="I285" s="356"/>
      <c r="J285" s="356"/>
      <c r="K285" s="644"/>
      <c r="L285" s="644"/>
      <c r="M285" s="644"/>
      <c r="N285" s="644"/>
      <c r="O285" s="644"/>
      <c r="P285" s="644"/>
      <c r="Q285" s="644"/>
      <c r="R285" s="760"/>
    </row>
    <row r="286" spans="1:18" s="317" customFormat="1" ht="15" customHeight="1">
      <c r="A286" s="408"/>
      <c r="B286" s="374"/>
      <c r="C286" s="377"/>
      <c r="D286" s="544" t="s">
        <v>330</v>
      </c>
      <c r="E286" s="344"/>
      <c r="F286" s="344"/>
      <c r="G286" s="344"/>
      <c r="H286" s="344"/>
      <c r="I286" s="344"/>
      <c r="J286" s="344"/>
      <c r="K286" s="641"/>
      <c r="L286" s="641"/>
      <c r="M286" s="641"/>
      <c r="N286" s="641"/>
      <c r="O286" s="641"/>
      <c r="P286" s="732"/>
      <c r="Q286" s="732"/>
      <c r="R286" s="686"/>
    </row>
    <row r="287" spans="1:18" s="317" customFormat="1" ht="15" customHeight="1">
      <c r="A287" s="408"/>
      <c r="B287" s="374"/>
      <c r="C287" s="377"/>
      <c r="D287" s="332"/>
      <c r="E287" s="334"/>
      <c r="F287" s="334"/>
      <c r="G287" s="334"/>
      <c r="H287" s="334"/>
      <c r="I287" s="334"/>
      <c r="J287" s="334"/>
      <c r="K287" s="638"/>
      <c r="L287" s="638"/>
      <c r="M287" s="638"/>
      <c r="N287" s="638"/>
      <c r="O287" s="638"/>
      <c r="P287" s="728"/>
      <c r="Q287" s="728"/>
      <c r="R287" s="704"/>
    </row>
    <row r="288" spans="1:18" s="317" customFormat="1" ht="15" customHeight="1">
      <c r="A288" s="408"/>
      <c r="B288" s="374"/>
      <c r="C288" s="377"/>
      <c r="D288" s="549"/>
      <c r="E288" s="550"/>
      <c r="F288" s="550"/>
      <c r="G288" s="550"/>
      <c r="H288" s="550"/>
      <c r="I288" s="550"/>
      <c r="J288" s="550"/>
      <c r="K288" s="718">
        <v>0</v>
      </c>
      <c r="L288" s="718"/>
      <c r="M288" s="718">
        <v>0</v>
      </c>
      <c r="N288" s="718">
        <v>0</v>
      </c>
      <c r="O288" s="718">
        <v>0</v>
      </c>
      <c r="P288" s="718">
        <v>0</v>
      </c>
      <c r="Q288" s="744">
        <v>0</v>
      </c>
      <c r="R288" s="717">
        <f t="shared" si="39"/>
        <v>0</v>
      </c>
    </row>
    <row r="289" spans="1:18" s="317" customFormat="1" ht="15" customHeight="1">
      <c r="A289" s="408"/>
      <c r="B289" s="374"/>
      <c r="C289" s="377"/>
      <c r="D289" s="549"/>
      <c r="E289" s="550"/>
      <c r="F289" s="550"/>
      <c r="G289" s="550"/>
      <c r="H289" s="550"/>
      <c r="I289" s="550"/>
      <c r="J289" s="550"/>
      <c r="K289" s="718">
        <v>0</v>
      </c>
      <c r="L289" s="718">
        <v>0</v>
      </c>
      <c r="M289" s="718">
        <v>0</v>
      </c>
      <c r="N289" s="718">
        <v>0</v>
      </c>
      <c r="O289" s="718">
        <v>0</v>
      </c>
      <c r="P289" s="718">
        <v>0</v>
      </c>
      <c r="Q289" s="744">
        <v>0</v>
      </c>
      <c r="R289" s="717">
        <f t="shared" si="39"/>
        <v>0</v>
      </c>
    </row>
    <row r="290" spans="1:18" s="317" customFormat="1" ht="15" customHeight="1">
      <c r="A290" s="408"/>
      <c r="B290" s="374"/>
      <c r="C290" s="377"/>
      <c r="D290" s="549"/>
      <c r="E290" s="550"/>
      <c r="F290" s="550"/>
      <c r="G290" s="550"/>
      <c r="H290" s="550"/>
      <c r="I290" s="550"/>
      <c r="J290" s="550"/>
      <c r="K290" s="718">
        <v>0</v>
      </c>
      <c r="L290" s="718">
        <v>0</v>
      </c>
      <c r="M290" s="718">
        <v>0</v>
      </c>
      <c r="N290" s="718">
        <v>0</v>
      </c>
      <c r="O290" s="718">
        <v>0</v>
      </c>
      <c r="P290" s="718">
        <v>0</v>
      </c>
      <c r="Q290" s="744">
        <v>0</v>
      </c>
      <c r="R290" s="717">
        <f t="shared" si="39"/>
        <v>0</v>
      </c>
    </row>
    <row r="291" spans="1:18" s="317" customFormat="1" ht="15" customHeight="1">
      <c r="A291" s="408"/>
      <c r="B291" s="374"/>
      <c r="C291" s="377"/>
      <c r="D291" s="338"/>
      <c r="E291" s="335"/>
      <c r="F291" s="335"/>
      <c r="G291" s="335"/>
      <c r="H291" s="335"/>
      <c r="I291" s="335"/>
      <c r="J291" s="335"/>
      <c r="K291" s="639"/>
      <c r="L291" s="639"/>
      <c r="M291" s="639"/>
      <c r="N291" s="639"/>
      <c r="O291" s="639"/>
      <c r="P291" s="730"/>
      <c r="Q291" s="730"/>
      <c r="R291" s="687"/>
    </row>
    <row r="292" spans="1:18" s="317" customFormat="1" ht="15" customHeight="1">
      <c r="A292" s="408"/>
      <c r="B292" s="374"/>
      <c r="C292" s="377"/>
      <c r="D292" s="340" t="str">
        <f>"TOTAL "&amp;D286</f>
        <v>TOTAL PARTNERSHIP MARKETING</v>
      </c>
      <c r="E292" s="341">
        <f>SUM(E287:E291)</f>
        <v>0</v>
      </c>
      <c r="F292" s="341">
        <f t="shared" ref="F292:R292" si="42">SUM(F287:F291)</f>
        <v>0</v>
      </c>
      <c r="G292" s="341">
        <f t="shared" si="42"/>
        <v>0</v>
      </c>
      <c r="H292" s="341">
        <f>SUM(H287:H291)</f>
        <v>0</v>
      </c>
      <c r="I292" s="341">
        <f t="shared" si="42"/>
        <v>0</v>
      </c>
      <c r="J292" s="341">
        <f t="shared" si="42"/>
        <v>0</v>
      </c>
      <c r="K292" s="666">
        <f t="shared" si="42"/>
        <v>0</v>
      </c>
      <c r="L292" s="666">
        <f t="shared" si="42"/>
        <v>0</v>
      </c>
      <c r="M292" s="666">
        <f t="shared" si="42"/>
        <v>0</v>
      </c>
      <c r="N292" s="666">
        <f t="shared" si="42"/>
        <v>0</v>
      </c>
      <c r="O292" s="666">
        <f t="shared" si="42"/>
        <v>0</v>
      </c>
      <c r="P292" s="666">
        <f t="shared" si="42"/>
        <v>0</v>
      </c>
      <c r="Q292" s="731">
        <f t="shared" si="42"/>
        <v>0</v>
      </c>
      <c r="R292" s="694">
        <f t="shared" si="42"/>
        <v>0</v>
      </c>
    </row>
    <row r="293" spans="1:18" s="317" customFormat="1" ht="15" customHeight="1">
      <c r="A293" s="408"/>
      <c r="B293" s="374"/>
      <c r="C293" s="380"/>
      <c r="D293" s="38"/>
      <c r="E293" s="356"/>
      <c r="F293" s="356"/>
      <c r="G293" s="356"/>
      <c r="H293" s="356"/>
      <c r="I293" s="356"/>
      <c r="J293" s="356"/>
      <c r="K293" s="644"/>
      <c r="L293" s="644"/>
      <c r="M293" s="644"/>
      <c r="N293" s="644"/>
      <c r="O293" s="644"/>
      <c r="P293" s="644"/>
      <c r="Q293" s="644"/>
      <c r="R293" s="760"/>
    </row>
    <row r="294" spans="1:18" s="317" customFormat="1" ht="15" customHeight="1">
      <c r="A294" s="408"/>
      <c r="B294" s="374"/>
      <c r="C294" s="377"/>
      <c r="D294" s="544" t="s">
        <v>331</v>
      </c>
      <c r="E294" s="344"/>
      <c r="F294" s="344"/>
      <c r="G294" s="344"/>
      <c r="H294" s="344"/>
      <c r="I294" s="344"/>
      <c r="J294" s="344"/>
      <c r="K294" s="641"/>
      <c r="L294" s="641"/>
      <c r="M294" s="641"/>
      <c r="N294" s="641"/>
      <c r="O294" s="641"/>
      <c r="P294" s="732"/>
      <c r="Q294" s="732"/>
      <c r="R294" s="686"/>
    </row>
    <row r="295" spans="1:18" s="317" customFormat="1" ht="15" customHeight="1">
      <c r="A295" s="408"/>
      <c r="B295" s="374"/>
      <c r="C295" s="377"/>
      <c r="D295" s="332"/>
      <c r="E295" s="334"/>
      <c r="F295" s="334"/>
      <c r="G295" s="334"/>
      <c r="H295" s="334"/>
      <c r="I295" s="334"/>
      <c r="J295" s="334"/>
      <c r="K295" s="638"/>
      <c r="L295" s="638"/>
      <c r="M295" s="638"/>
      <c r="N295" s="638"/>
      <c r="O295" s="638"/>
      <c r="P295" s="728"/>
      <c r="Q295" s="728"/>
      <c r="R295" s="704"/>
    </row>
    <row r="296" spans="1:18" s="317" customFormat="1" ht="15" customHeight="1">
      <c r="A296" s="408"/>
      <c r="B296" s="374"/>
      <c r="C296" s="377"/>
      <c r="D296" s="549"/>
      <c r="E296" s="550"/>
      <c r="F296" s="550"/>
      <c r="G296" s="550"/>
      <c r="H296" s="550"/>
      <c r="I296" s="550"/>
      <c r="J296" s="550"/>
      <c r="K296" s="718">
        <v>0</v>
      </c>
      <c r="L296" s="718">
        <v>0</v>
      </c>
      <c r="M296" s="718">
        <v>0</v>
      </c>
      <c r="N296" s="718">
        <v>0</v>
      </c>
      <c r="O296" s="718">
        <v>0</v>
      </c>
      <c r="P296" s="718">
        <v>0</v>
      </c>
      <c r="Q296" s="744">
        <v>0</v>
      </c>
      <c r="R296" s="717">
        <f>SUM(E296:Q296)</f>
        <v>0</v>
      </c>
    </row>
    <row r="297" spans="1:18" s="317" customFormat="1" ht="15" customHeight="1">
      <c r="A297" s="408"/>
      <c r="B297" s="374"/>
      <c r="C297" s="377"/>
      <c r="D297" s="549"/>
      <c r="E297" s="550"/>
      <c r="F297" s="550"/>
      <c r="G297" s="550"/>
      <c r="H297" s="550"/>
      <c r="I297" s="550"/>
      <c r="J297" s="550"/>
      <c r="K297" s="718">
        <v>0</v>
      </c>
      <c r="L297" s="718">
        <v>0</v>
      </c>
      <c r="M297" s="718">
        <v>0</v>
      </c>
      <c r="N297" s="718">
        <v>0</v>
      </c>
      <c r="O297" s="718">
        <v>0</v>
      </c>
      <c r="P297" s="718">
        <v>0</v>
      </c>
      <c r="Q297" s="744">
        <v>0</v>
      </c>
      <c r="R297" s="717">
        <f>SUM(E297:Q297)</f>
        <v>0</v>
      </c>
    </row>
    <row r="298" spans="1:18" s="317" customFormat="1" ht="15" customHeight="1">
      <c r="A298" s="408"/>
      <c r="B298" s="374"/>
      <c r="C298" s="377"/>
      <c r="D298" s="338"/>
      <c r="E298" s="335"/>
      <c r="F298" s="335"/>
      <c r="G298" s="335"/>
      <c r="H298" s="335"/>
      <c r="I298" s="335"/>
      <c r="J298" s="335"/>
      <c r="K298" s="639"/>
      <c r="L298" s="639"/>
      <c r="M298" s="639"/>
      <c r="N298" s="639"/>
      <c r="O298" s="639"/>
      <c r="P298" s="730"/>
      <c r="Q298" s="730"/>
      <c r="R298" s="687"/>
    </row>
    <row r="299" spans="1:18" s="317" customFormat="1" ht="15" customHeight="1">
      <c r="A299" s="408"/>
      <c r="B299" s="374"/>
      <c r="C299" s="377"/>
      <c r="D299" s="340" t="str">
        <f>"TOTAL "&amp;D294</f>
        <v>TOTAL LOYALTY PROGRAMMES</v>
      </c>
      <c r="E299" s="341">
        <f>SUM(E295:E298)</f>
        <v>0</v>
      </c>
      <c r="F299" s="341">
        <f t="shared" ref="F299:R299" si="43">SUM(F295:F298)</f>
        <v>0</v>
      </c>
      <c r="G299" s="341">
        <f t="shared" si="43"/>
        <v>0</v>
      </c>
      <c r="H299" s="341">
        <f>SUM(H295:H298)</f>
        <v>0</v>
      </c>
      <c r="I299" s="341">
        <f t="shared" si="43"/>
        <v>0</v>
      </c>
      <c r="J299" s="341">
        <f t="shared" si="43"/>
        <v>0</v>
      </c>
      <c r="K299" s="666">
        <f t="shared" si="43"/>
        <v>0</v>
      </c>
      <c r="L299" s="666">
        <f t="shared" si="43"/>
        <v>0</v>
      </c>
      <c r="M299" s="666">
        <f t="shared" si="43"/>
        <v>0</v>
      </c>
      <c r="N299" s="666">
        <f t="shared" si="43"/>
        <v>0</v>
      </c>
      <c r="O299" s="666">
        <f t="shared" si="43"/>
        <v>0</v>
      </c>
      <c r="P299" s="666">
        <f t="shared" si="43"/>
        <v>0</v>
      </c>
      <c r="Q299" s="731">
        <f t="shared" si="43"/>
        <v>0</v>
      </c>
      <c r="R299" s="694">
        <f t="shared" si="43"/>
        <v>0</v>
      </c>
    </row>
    <row r="300" spans="1:18" s="317" customFormat="1" ht="15" customHeight="1">
      <c r="A300" s="408"/>
      <c r="B300" s="374"/>
      <c r="C300" s="371" t="str">
        <f>"TOTAL "&amp;C219</f>
        <v>TOTAL MARKETING EXPENSES</v>
      </c>
      <c r="D300" s="677"/>
      <c r="E300" s="678">
        <f t="shared" ref="E300:R300" si="44">E299+E292+E284+E277+E260+E243</f>
        <v>0</v>
      </c>
      <c r="F300" s="678">
        <f t="shared" si="44"/>
        <v>0</v>
      </c>
      <c r="G300" s="678">
        <f t="shared" si="44"/>
        <v>0</v>
      </c>
      <c r="H300" s="678">
        <f t="shared" si="44"/>
        <v>0</v>
      </c>
      <c r="I300" s="678">
        <f t="shared" si="44"/>
        <v>0</v>
      </c>
      <c r="J300" s="678">
        <f t="shared" si="44"/>
        <v>0</v>
      </c>
      <c r="K300" s="678">
        <f t="shared" si="44"/>
        <v>0</v>
      </c>
      <c r="L300" s="678">
        <f t="shared" si="44"/>
        <v>0</v>
      </c>
      <c r="M300" s="678">
        <f t="shared" si="44"/>
        <v>50000</v>
      </c>
      <c r="N300" s="678">
        <f t="shared" si="44"/>
        <v>71150</v>
      </c>
      <c r="O300" s="678">
        <f t="shared" si="44"/>
        <v>413750</v>
      </c>
      <c r="P300" s="678">
        <f t="shared" si="44"/>
        <v>770000</v>
      </c>
      <c r="Q300" s="747">
        <f t="shared" si="44"/>
        <v>1046250</v>
      </c>
      <c r="R300" s="702">
        <f t="shared" si="44"/>
        <v>2351150</v>
      </c>
    </row>
    <row r="301" spans="1:18" s="317" customFormat="1" ht="15" customHeight="1">
      <c r="A301" s="411"/>
      <c r="B301" s="758"/>
      <c r="C301" s="758"/>
      <c r="D301" s="679" t="s">
        <v>312</v>
      </c>
      <c r="E301" s="670">
        <f t="shared" ref="E301:R301" si="45">E300+E217+E202</f>
        <v>0</v>
      </c>
      <c r="F301" s="670">
        <f t="shared" si="45"/>
        <v>0</v>
      </c>
      <c r="G301" s="670">
        <f t="shared" si="45"/>
        <v>0</v>
      </c>
      <c r="H301" s="670">
        <f t="shared" si="45"/>
        <v>0</v>
      </c>
      <c r="I301" s="670">
        <f t="shared" si="45"/>
        <v>0</v>
      </c>
      <c r="J301" s="670">
        <f t="shared" si="45"/>
        <v>0</v>
      </c>
      <c r="K301" s="670">
        <f t="shared" si="45"/>
        <v>0</v>
      </c>
      <c r="L301" s="670">
        <f t="shared" si="45"/>
        <v>4500</v>
      </c>
      <c r="M301" s="670">
        <f t="shared" si="45"/>
        <v>135700</v>
      </c>
      <c r="N301" s="670">
        <f t="shared" si="45"/>
        <v>164900</v>
      </c>
      <c r="O301" s="670">
        <f t="shared" si="45"/>
        <v>578300</v>
      </c>
      <c r="P301" s="670">
        <f t="shared" si="45"/>
        <v>937000</v>
      </c>
      <c r="Q301" s="670">
        <f t="shared" si="45"/>
        <v>1690750</v>
      </c>
      <c r="R301" s="772">
        <f t="shared" si="45"/>
        <v>3511150</v>
      </c>
    </row>
    <row r="302" spans="1:18" s="317" customFormat="1" ht="15" customHeight="1">
      <c r="A302" s="405"/>
      <c r="B302" s="405" t="str">
        <f>"TOTAL "&amp;B170</f>
        <v>TOTAL SALES AND MARKETING DIVISION</v>
      </c>
      <c r="C302" s="405"/>
      <c r="D302" s="680"/>
      <c r="E302" s="675">
        <f t="shared" ref="E302:R302" si="46">E301+E178</f>
        <v>0</v>
      </c>
      <c r="F302" s="675">
        <f t="shared" si="46"/>
        <v>0</v>
      </c>
      <c r="G302" s="675">
        <f t="shared" si="46"/>
        <v>0</v>
      </c>
      <c r="H302" s="675">
        <f t="shared" si="46"/>
        <v>0</v>
      </c>
      <c r="I302" s="675">
        <f t="shared" si="46"/>
        <v>0</v>
      </c>
      <c r="J302" s="675">
        <f t="shared" si="46"/>
        <v>0</v>
      </c>
      <c r="K302" s="675">
        <f t="shared" si="46"/>
        <v>0</v>
      </c>
      <c r="L302" s="675">
        <f t="shared" si="46"/>
        <v>4500</v>
      </c>
      <c r="M302" s="675">
        <f t="shared" si="46"/>
        <v>194630</v>
      </c>
      <c r="N302" s="675">
        <f t="shared" si="46"/>
        <v>313290</v>
      </c>
      <c r="O302" s="675">
        <f t="shared" si="46"/>
        <v>747990</v>
      </c>
      <c r="P302" s="675">
        <f t="shared" si="46"/>
        <v>1106690</v>
      </c>
      <c r="Q302" s="741">
        <f t="shared" si="46"/>
        <v>1860440</v>
      </c>
      <c r="R302" s="695">
        <f t="shared" si="46"/>
        <v>4227540</v>
      </c>
    </row>
    <row r="303" spans="1:18" s="317" customFormat="1" ht="15" customHeight="1">
      <c r="A303" s="765"/>
      <c r="B303" s="758"/>
      <c r="C303" s="758"/>
      <c r="D303" s="36"/>
      <c r="E303" s="40"/>
      <c r="F303" s="40"/>
      <c r="G303" s="40"/>
      <c r="H303" s="40"/>
      <c r="I303" s="40"/>
      <c r="J303" s="368"/>
      <c r="K303" s="651"/>
      <c r="L303" s="651"/>
      <c r="M303" s="651"/>
      <c r="N303" s="651"/>
      <c r="O303" s="651"/>
      <c r="P303" s="651"/>
      <c r="Q303" s="645"/>
      <c r="R303" s="764"/>
    </row>
    <row r="304" spans="1:18" s="316" customFormat="1" ht="15" customHeight="1">
      <c r="A304" s="405"/>
      <c r="B304" s="545" t="str">
        <f>'Salary Summary'!C569</f>
        <v>POMEC DIVISION</v>
      </c>
      <c r="C304" s="405"/>
      <c r="D304" s="404"/>
      <c r="E304" s="352"/>
      <c r="F304" s="352"/>
      <c r="G304" s="352"/>
      <c r="H304" s="352"/>
      <c r="I304" s="352"/>
      <c r="J304" s="344"/>
      <c r="K304" s="641"/>
      <c r="L304" s="641"/>
      <c r="M304" s="641"/>
      <c r="N304" s="641"/>
      <c r="O304" s="641"/>
      <c r="P304" s="732"/>
      <c r="Q304" s="732"/>
      <c r="R304" s="686"/>
    </row>
    <row r="305" spans="1:18" s="317" customFormat="1" ht="15" customHeight="1">
      <c r="A305" s="409"/>
      <c r="B305" s="758"/>
      <c r="C305" s="328"/>
      <c r="D305" s="546" t="s">
        <v>338</v>
      </c>
      <c r="E305" s="329"/>
      <c r="F305" s="329"/>
      <c r="G305" s="329"/>
      <c r="H305" s="329"/>
      <c r="I305" s="329"/>
      <c r="J305" s="330"/>
      <c r="K305" s="636"/>
      <c r="L305" s="636"/>
      <c r="M305" s="636"/>
      <c r="N305" s="636"/>
      <c r="O305" s="636"/>
      <c r="P305" s="727"/>
      <c r="Q305" s="749"/>
      <c r="R305" s="773"/>
    </row>
    <row r="306" spans="1:18" s="317" customFormat="1" ht="15" customHeight="1">
      <c r="A306" s="408"/>
      <c r="B306" s="758"/>
      <c r="C306" s="331"/>
      <c r="D306" s="332"/>
      <c r="E306" s="333"/>
      <c r="F306" s="333"/>
      <c r="G306" s="333"/>
      <c r="H306" s="333"/>
      <c r="I306" s="333"/>
      <c r="J306" s="334"/>
      <c r="K306" s="638"/>
      <c r="L306" s="638"/>
      <c r="M306" s="638"/>
      <c r="N306" s="638"/>
      <c r="O306" s="638"/>
      <c r="P306" s="728"/>
      <c r="Q306" s="730"/>
      <c r="R306" s="693"/>
    </row>
    <row r="307" spans="1:18" s="317" customFormat="1" ht="15" customHeight="1">
      <c r="A307" s="408"/>
      <c r="B307" s="758"/>
      <c r="C307" s="331"/>
      <c r="D307" s="336" t="str">
        <f>'Salary Summary'!E594&amp;" PAYROLL"</f>
        <v>TOTAL REPAIRS &amp; MAINTENANCE  PAYROLL</v>
      </c>
      <c r="E307" s="337">
        <f>'Salary Summary'!X594</f>
        <v>0</v>
      </c>
      <c r="F307" s="337">
        <f>'Salary Summary'!Y594</f>
        <v>0</v>
      </c>
      <c r="G307" s="337">
        <f>'Salary Summary'!Z594</f>
        <v>0</v>
      </c>
      <c r="H307" s="337">
        <f>'Salary Summary'!AA594</f>
        <v>0</v>
      </c>
      <c r="I307" s="337">
        <f>'Salary Summary'!AB594</f>
        <v>0</v>
      </c>
      <c r="J307" s="337">
        <f>'Salary Summary'!AC594</f>
        <v>0</v>
      </c>
      <c r="K307" s="668">
        <f>'Salary Summary'!AD594</f>
        <v>0</v>
      </c>
      <c r="L307" s="668">
        <f>'Salary Summary'!AE594</f>
        <v>0</v>
      </c>
      <c r="M307" s="668">
        <f>'Salary Summary'!AF594</f>
        <v>32660</v>
      </c>
      <c r="N307" s="668">
        <f>'Salary Summary'!AG594</f>
        <v>32660</v>
      </c>
      <c r="O307" s="668">
        <f>'Salary Summary'!AH594</f>
        <v>74550</v>
      </c>
      <c r="P307" s="668">
        <f>'Salary Summary'!AI594</f>
        <v>78100</v>
      </c>
      <c r="Q307" s="738">
        <f>'Salary Summary'!AJ594</f>
        <v>78100</v>
      </c>
      <c r="R307" s="683">
        <f>'Salary Summary'!AK594</f>
        <v>296070</v>
      </c>
    </row>
    <row r="308" spans="1:18" s="317" customFormat="1" ht="15" customHeight="1">
      <c r="A308" s="408"/>
      <c r="B308" s="758"/>
      <c r="C308" s="331"/>
      <c r="D308" s="338"/>
      <c r="E308" s="335"/>
      <c r="F308" s="335"/>
      <c r="G308" s="335"/>
      <c r="H308" s="335"/>
      <c r="I308" s="335"/>
      <c r="J308" s="335"/>
      <c r="K308" s="639"/>
      <c r="L308" s="639"/>
      <c r="M308" s="639"/>
      <c r="N308" s="639"/>
      <c r="O308" s="639"/>
      <c r="P308" s="730"/>
      <c r="Q308" s="730"/>
      <c r="R308" s="693"/>
    </row>
    <row r="309" spans="1:18" s="317" customFormat="1" ht="15" customHeight="1">
      <c r="A309" s="408"/>
      <c r="B309" s="758"/>
      <c r="C309" s="331"/>
      <c r="D309" s="676" t="s">
        <v>517</v>
      </c>
      <c r="E309" s="666">
        <f>SUM(E306:E308)</f>
        <v>0</v>
      </c>
      <c r="F309" s="666">
        <f>SUM(F306:F308)</f>
        <v>0</v>
      </c>
      <c r="G309" s="666">
        <f>SUM(G306:G308)</f>
        <v>0</v>
      </c>
      <c r="H309" s="666">
        <f>SUM(H306:H308)</f>
        <v>0</v>
      </c>
      <c r="I309" s="666">
        <f t="shared" ref="I309:R309" si="47">SUM(I306:I308)</f>
        <v>0</v>
      </c>
      <c r="J309" s="666">
        <f t="shared" si="47"/>
        <v>0</v>
      </c>
      <c r="K309" s="666">
        <f t="shared" si="47"/>
        <v>0</v>
      </c>
      <c r="L309" s="666">
        <f t="shared" si="47"/>
        <v>0</v>
      </c>
      <c r="M309" s="666">
        <f t="shared" si="47"/>
        <v>32660</v>
      </c>
      <c r="N309" s="666">
        <f t="shared" si="47"/>
        <v>32660</v>
      </c>
      <c r="O309" s="666">
        <f t="shared" si="47"/>
        <v>74550</v>
      </c>
      <c r="P309" s="666">
        <f t="shared" si="47"/>
        <v>78100</v>
      </c>
      <c r="Q309" s="731">
        <f t="shared" si="47"/>
        <v>78100</v>
      </c>
      <c r="R309" s="694">
        <f t="shared" si="47"/>
        <v>296070</v>
      </c>
    </row>
    <row r="310" spans="1:18" s="317" customFormat="1" ht="15" customHeight="1">
      <c r="A310" s="408"/>
      <c r="B310" s="758"/>
      <c r="C310" s="758"/>
      <c r="D310" s="37"/>
      <c r="E310" s="355"/>
      <c r="F310" s="355"/>
      <c r="G310" s="355"/>
      <c r="H310" s="355"/>
      <c r="I310" s="355"/>
      <c r="J310" s="342"/>
      <c r="K310" s="640"/>
      <c r="L310" s="640"/>
      <c r="M310" s="640"/>
      <c r="N310" s="640"/>
      <c r="O310" s="640"/>
      <c r="P310" s="640"/>
      <c r="Q310" s="644"/>
      <c r="R310" s="760"/>
    </row>
    <row r="311" spans="1:18" s="317" customFormat="1" ht="15" customHeight="1">
      <c r="A311" s="408"/>
      <c r="B311" s="758"/>
      <c r="C311" s="331"/>
      <c r="D311" s="544" t="s">
        <v>332</v>
      </c>
      <c r="E311" s="361"/>
      <c r="F311" s="361"/>
      <c r="G311" s="361"/>
      <c r="H311" s="361"/>
      <c r="I311" s="361"/>
      <c r="J311" s="360"/>
      <c r="K311" s="646"/>
      <c r="L311" s="646"/>
      <c r="M311" s="646"/>
      <c r="N311" s="646"/>
      <c r="O311" s="646"/>
      <c r="P311" s="736"/>
      <c r="Q311" s="736"/>
      <c r="R311" s="692"/>
    </row>
    <row r="312" spans="1:18" s="317" customFormat="1" ht="15" customHeight="1">
      <c r="A312" s="408"/>
      <c r="B312" s="758"/>
      <c r="C312" s="331"/>
      <c r="D312" s="332"/>
      <c r="E312" s="348"/>
      <c r="F312" s="348"/>
      <c r="G312" s="348"/>
      <c r="H312" s="348"/>
      <c r="I312" s="348"/>
      <c r="J312" s="335"/>
      <c r="K312" s="639"/>
      <c r="L312" s="639"/>
      <c r="M312" s="639"/>
      <c r="N312" s="639"/>
      <c r="O312" s="639"/>
      <c r="P312" s="730"/>
      <c r="Q312" s="730"/>
      <c r="R312" s="687"/>
    </row>
    <row r="313" spans="1:18" s="317" customFormat="1" ht="15" customHeight="1">
      <c r="A313" s="408"/>
      <c r="B313" s="758"/>
      <c r="C313" s="331"/>
      <c r="D313" s="549" t="s">
        <v>45</v>
      </c>
      <c r="E313" s="557"/>
      <c r="F313" s="557"/>
      <c r="G313" s="557"/>
      <c r="H313" s="557"/>
      <c r="I313" s="557"/>
      <c r="J313" s="554"/>
      <c r="K313" s="718">
        <v>0</v>
      </c>
      <c r="L313" s="718">
        <v>0</v>
      </c>
      <c r="M313" s="718">
        <v>50</v>
      </c>
      <c r="N313" s="718">
        <v>50</v>
      </c>
      <c r="O313" s="718">
        <v>100</v>
      </c>
      <c r="P313" s="718">
        <v>100</v>
      </c>
      <c r="Q313" s="718">
        <v>100</v>
      </c>
      <c r="R313" s="710">
        <f t="shared" ref="R313:R331" si="48">SUM(E313:Q313)</f>
        <v>400</v>
      </c>
    </row>
    <row r="314" spans="1:18" s="317" customFormat="1" ht="15" customHeight="1">
      <c r="A314" s="408"/>
      <c r="B314" s="758"/>
      <c r="C314" s="331"/>
      <c r="D314" s="549" t="s">
        <v>46</v>
      </c>
      <c r="E314" s="557"/>
      <c r="F314" s="557"/>
      <c r="G314" s="557"/>
      <c r="H314" s="557"/>
      <c r="I314" s="557"/>
      <c r="J314" s="554"/>
      <c r="K314" s="718">
        <v>0</v>
      </c>
      <c r="L314" s="718">
        <v>0</v>
      </c>
      <c r="M314" s="718">
        <v>150</v>
      </c>
      <c r="N314" s="718">
        <v>250</v>
      </c>
      <c r="O314" s="718">
        <v>300</v>
      </c>
      <c r="P314" s="718">
        <v>300</v>
      </c>
      <c r="Q314" s="718">
        <v>300</v>
      </c>
      <c r="R314" s="710">
        <f>SUM(K314:Q314)</f>
        <v>1300</v>
      </c>
    </row>
    <row r="315" spans="1:18" s="317" customFormat="1" ht="15" customHeight="1">
      <c r="A315" s="408"/>
      <c r="B315" s="758"/>
      <c r="C315" s="331"/>
      <c r="D315" s="549" t="s">
        <v>47</v>
      </c>
      <c r="E315" s="557"/>
      <c r="F315" s="557"/>
      <c r="G315" s="557"/>
      <c r="H315" s="557"/>
      <c r="I315" s="557"/>
      <c r="J315" s="554"/>
      <c r="K315" s="718">
        <v>0</v>
      </c>
      <c r="L315" s="718">
        <v>0</v>
      </c>
      <c r="M315" s="718">
        <v>250</v>
      </c>
      <c r="N315" s="718">
        <v>500</v>
      </c>
      <c r="O315" s="718">
        <v>500</v>
      </c>
      <c r="P315" s="718">
        <v>500</v>
      </c>
      <c r="Q315" s="744">
        <v>500</v>
      </c>
      <c r="R315" s="710">
        <f t="shared" si="48"/>
        <v>2250</v>
      </c>
    </row>
    <row r="316" spans="1:18" s="317" customFormat="1" ht="15" customHeight="1">
      <c r="A316" s="408"/>
      <c r="B316" s="758"/>
      <c r="C316" s="331"/>
      <c r="D316" s="549" t="s">
        <v>489</v>
      </c>
      <c r="E316" s="557"/>
      <c r="F316" s="557"/>
      <c r="G316" s="557"/>
      <c r="H316" s="557"/>
      <c r="I316" s="557"/>
      <c r="J316" s="554"/>
      <c r="K316" s="718">
        <v>0</v>
      </c>
      <c r="L316" s="718">
        <v>0</v>
      </c>
      <c r="M316" s="718">
        <v>3500</v>
      </c>
      <c r="N316" s="718">
        <v>0</v>
      </c>
      <c r="O316" s="718">
        <v>5000</v>
      </c>
      <c r="P316" s="718">
        <v>0</v>
      </c>
      <c r="Q316" s="744">
        <v>0</v>
      </c>
      <c r="R316" s="710">
        <f t="shared" si="48"/>
        <v>8500</v>
      </c>
    </row>
    <row r="317" spans="1:18" s="317" customFormat="1" ht="15" customHeight="1">
      <c r="A317" s="408"/>
      <c r="B317" s="758"/>
      <c r="C317" s="331"/>
      <c r="D317" s="555" t="s">
        <v>492</v>
      </c>
      <c r="E317" s="557"/>
      <c r="F317" s="557"/>
      <c r="G317" s="557"/>
      <c r="H317" s="557"/>
      <c r="I317" s="557"/>
      <c r="J317" s="554"/>
      <c r="K317" s="718">
        <v>0</v>
      </c>
      <c r="L317" s="718">
        <v>0</v>
      </c>
      <c r="M317" s="718">
        <v>6175</v>
      </c>
      <c r="N317" s="718">
        <v>6500</v>
      </c>
      <c r="O317" s="718">
        <v>6500</v>
      </c>
      <c r="P317" s="718">
        <v>6500</v>
      </c>
      <c r="Q317" s="718">
        <v>6500</v>
      </c>
      <c r="R317" s="710">
        <f t="shared" si="48"/>
        <v>32175</v>
      </c>
    </row>
    <row r="318" spans="1:18" s="317" customFormat="1" ht="15" customHeight="1">
      <c r="A318" s="408"/>
      <c r="B318" s="758"/>
      <c r="C318" s="331"/>
      <c r="D318" s="555" t="s">
        <v>491</v>
      </c>
      <c r="E318" s="557"/>
      <c r="F318" s="557"/>
      <c r="G318" s="557"/>
      <c r="H318" s="557"/>
      <c r="I318" s="557"/>
      <c r="J318" s="554"/>
      <c r="K318" s="718">
        <v>0</v>
      </c>
      <c r="L318" s="718">
        <v>0</v>
      </c>
      <c r="M318" s="718">
        <v>250</v>
      </c>
      <c r="N318" s="718">
        <v>150</v>
      </c>
      <c r="O318" s="718">
        <v>250</v>
      </c>
      <c r="P318" s="718">
        <v>250</v>
      </c>
      <c r="Q318" s="718">
        <v>250</v>
      </c>
      <c r="R318" s="710">
        <f t="shared" si="48"/>
        <v>1150</v>
      </c>
    </row>
    <row r="319" spans="1:18" s="317" customFormat="1" ht="15" customHeight="1">
      <c r="A319" s="408"/>
      <c r="B319" s="758"/>
      <c r="C319" s="331"/>
      <c r="D319" s="549" t="s">
        <v>48</v>
      </c>
      <c r="E319" s="560"/>
      <c r="F319" s="560"/>
      <c r="G319" s="560"/>
      <c r="H319" s="560"/>
      <c r="I319" s="560"/>
      <c r="J319" s="560"/>
      <c r="K319" s="718">
        <v>0</v>
      </c>
      <c r="L319" s="718">
        <v>0</v>
      </c>
      <c r="M319" s="718">
        <v>250</v>
      </c>
      <c r="N319" s="718">
        <v>250</v>
      </c>
      <c r="O319" s="718">
        <v>250</v>
      </c>
      <c r="P319" s="718">
        <v>250</v>
      </c>
      <c r="Q319" s="718">
        <v>250</v>
      </c>
      <c r="R319" s="710">
        <f>SUM(E319:Q319)</f>
        <v>1250</v>
      </c>
    </row>
    <row r="320" spans="1:18" s="317" customFormat="1" ht="15" customHeight="1">
      <c r="A320" s="408"/>
      <c r="B320" s="758"/>
      <c r="C320" s="331"/>
      <c r="D320" s="549" t="s">
        <v>501</v>
      </c>
      <c r="E320" s="557"/>
      <c r="F320" s="557"/>
      <c r="G320" s="557"/>
      <c r="H320" s="557"/>
      <c r="I320" s="557"/>
      <c r="J320" s="554"/>
      <c r="K320" s="718">
        <v>0</v>
      </c>
      <c r="L320" s="718">
        <v>0</v>
      </c>
      <c r="M320" s="718">
        <v>250</v>
      </c>
      <c r="N320" s="718">
        <v>250</v>
      </c>
      <c r="O320" s="718">
        <v>1250</v>
      </c>
      <c r="P320" s="718">
        <v>1250</v>
      </c>
      <c r="Q320" s="744">
        <v>0</v>
      </c>
      <c r="R320" s="710">
        <f t="shared" si="48"/>
        <v>3000</v>
      </c>
    </row>
    <row r="321" spans="1:18" s="317" customFormat="1" ht="15" customHeight="1">
      <c r="A321" s="408"/>
      <c r="B321" s="758"/>
      <c r="C321" s="331"/>
      <c r="D321" s="549" t="s">
        <v>508</v>
      </c>
      <c r="E321" s="557"/>
      <c r="F321" s="557"/>
      <c r="G321" s="557"/>
      <c r="H321" s="557"/>
      <c r="I321" s="557"/>
      <c r="J321" s="554"/>
      <c r="K321" s="718">
        <v>0</v>
      </c>
      <c r="L321" s="718">
        <v>0</v>
      </c>
      <c r="M321" s="718">
        <v>0</v>
      </c>
      <c r="N321" s="718">
        <v>0</v>
      </c>
      <c r="O321" s="718">
        <v>0</v>
      </c>
      <c r="P321" s="718">
        <v>10000</v>
      </c>
      <c r="Q321" s="718">
        <v>10000</v>
      </c>
      <c r="R321" s="710">
        <f t="shared" si="48"/>
        <v>20000</v>
      </c>
    </row>
    <row r="322" spans="1:18" s="317" customFormat="1" ht="15" customHeight="1">
      <c r="A322" s="408"/>
      <c r="B322" s="758"/>
      <c r="C322" s="331"/>
      <c r="D322" s="549" t="s">
        <v>506</v>
      </c>
      <c r="E322" s="557"/>
      <c r="F322" s="557"/>
      <c r="G322" s="557"/>
      <c r="H322" s="557"/>
      <c r="I322" s="557"/>
      <c r="J322" s="554"/>
      <c r="K322" s="718">
        <v>0</v>
      </c>
      <c r="L322" s="718">
        <v>0</v>
      </c>
      <c r="M322" s="718">
        <v>5000</v>
      </c>
      <c r="N322" s="718">
        <v>1000</v>
      </c>
      <c r="O322" s="718">
        <v>2000</v>
      </c>
      <c r="P322" s="718">
        <v>5000</v>
      </c>
      <c r="Q322" s="718">
        <v>5000</v>
      </c>
      <c r="R322" s="710">
        <f t="shared" si="48"/>
        <v>18000</v>
      </c>
    </row>
    <row r="323" spans="1:18" s="317" customFormat="1" ht="15" customHeight="1">
      <c r="A323" s="408"/>
      <c r="B323" s="758"/>
      <c r="C323" s="331"/>
      <c r="D323" s="555" t="s">
        <v>27</v>
      </c>
      <c r="E323" s="557"/>
      <c r="F323" s="557"/>
      <c r="G323" s="557"/>
      <c r="H323" s="557"/>
      <c r="I323" s="557"/>
      <c r="J323" s="554"/>
      <c r="K323" s="718">
        <v>0</v>
      </c>
      <c r="L323" s="718">
        <v>0</v>
      </c>
      <c r="M323" s="718">
        <v>2500</v>
      </c>
      <c r="N323" s="718">
        <v>2500</v>
      </c>
      <c r="O323" s="718">
        <v>2500</v>
      </c>
      <c r="P323" s="718">
        <v>2500</v>
      </c>
      <c r="Q323" s="718">
        <v>2500</v>
      </c>
      <c r="R323" s="710">
        <f>SUM(E323:Q323)</f>
        <v>12500</v>
      </c>
    </row>
    <row r="324" spans="1:18" s="317" customFormat="1" ht="15" customHeight="1">
      <c r="A324" s="408"/>
      <c r="B324" s="758"/>
      <c r="C324" s="331"/>
      <c r="D324" s="338"/>
      <c r="E324" s="348"/>
      <c r="F324" s="348"/>
      <c r="G324" s="348"/>
      <c r="H324" s="348"/>
      <c r="I324" s="348"/>
      <c r="J324" s="335"/>
      <c r="K324" s="639"/>
      <c r="L324" s="639"/>
      <c r="M324" s="639"/>
      <c r="N324" s="639"/>
      <c r="O324" s="639"/>
      <c r="P324" s="730"/>
      <c r="Q324" s="730"/>
      <c r="R324" s="687"/>
    </row>
    <row r="325" spans="1:18" s="316" customFormat="1" ht="15" customHeight="1">
      <c r="A325" s="405"/>
      <c r="B325" s="762"/>
      <c r="C325" s="339"/>
      <c r="D325" s="676" t="str">
        <f>"TOTAL "&amp;D311</f>
        <v>TOTAL POMEC GENERAL EXPENSES</v>
      </c>
      <c r="E325" s="669">
        <f t="shared" ref="E325:R325" si="49">SUM(E312:E324)</f>
        <v>0</v>
      </c>
      <c r="F325" s="669">
        <f t="shared" si="49"/>
        <v>0</v>
      </c>
      <c r="G325" s="669">
        <f t="shared" si="49"/>
        <v>0</v>
      </c>
      <c r="H325" s="669">
        <f t="shared" si="49"/>
        <v>0</v>
      </c>
      <c r="I325" s="669">
        <f t="shared" si="49"/>
        <v>0</v>
      </c>
      <c r="J325" s="669">
        <f t="shared" si="49"/>
        <v>0</v>
      </c>
      <c r="K325" s="669">
        <f t="shared" si="49"/>
        <v>0</v>
      </c>
      <c r="L325" s="669">
        <f t="shared" si="49"/>
        <v>0</v>
      </c>
      <c r="M325" s="669">
        <f t="shared" si="49"/>
        <v>18375</v>
      </c>
      <c r="N325" s="669">
        <f t="shared" si="49"/>
        <v>11450</v>
      </c>
      <c r="O325" s="669">
        <f t="shared" si="49"/>
        <v>18650</v>
      </c>
      <c r="P325" s="669">
        <f t="shared" si="49"/>
        <v>26650</v>
      </c>
      <c r="Q325" s="734">
        <f t="shared" si="49"/>
        <v>25400</v>
      </c>
      <c r="R325" s="689">
        <f t="shared" si="49"/>
        <v>100525</v>
      </c>
    </row>
    <row r="326" spans="1:18" s="317" customFormat="1" ht="15" customHeight="1">
      <c r="A326" s="408"/>
      <c r="B326" s="758"/>
      <c r="C326" s="759"/>
      <c r="D326" s="34"/>
      <c r="E326" s="39"/>
      <c r="F326" s="39"/>
      <c r="G326" s="39"/>
      <c r="H326" s="39"/>
      <c r="I326" s="39"/>
      <c r="J326" s="351"/>
      <c r="K326" s="645"/>
      <c r="L326" s="645"/>
      <c r="M326" s="645"/>
      <c r="N326" s="645"/>
      <c r="O326" s="645"/>
      <c r="P326" s="645"/>
      <c r="Q326" s="645"/>
      <c r="R326" s="764"/>
    </row>
    <row r="327" spans="1:18" s="316" customFormat="1" ht="15" customHeight="1">
      <c r="A327" s="405"/>
      <c r="B327" s="762"/>
      <c r="C327" s="339"/>
      <c r="D327" s="544" t="s">
        <v>333</v>
      </c>
      <c r="E327" s="352"/>
      <c r="F327" s="352"/>
      <c r="G327" s="352"/>
      <c r="H327" s="352"/>
      <c r="I327" s="352"/>
      <c r="J327" s="344"/>
      <c r="K327" s="641"/>
      <c r="L327" s="641"/>
      <c r="M327" s="641"/>
      <c r="N327" s="641"/>
      <c r="O327" s="641"/>
      <c r="P327" s="732"/>
      <c r="Q327" s="732"/>
      <c r="R327" s="686"/>
    </row>
    <row r="328" spans="1:18" s="317" customFormat="1" ht="15" customHeight="1">
      <c r="A328" s="408"/>
      <c r="B328" s="758"/>
      <c r="C328" s="331"/>
      <c r="D328" s="338"/>
      <c r="E328" s="348"/>
      <c r="F328" s="348"/>
      <c r="G328" s="348"/>
      <c r="H328" s="348"/>
      <c r="I328" s="348"/>
      <c r="J328" s="335"/>
      <c r="K328" s="639"/>
      <c r="L328" s="639"/>
      <c r="M328" s="639"/>
      <c r="N328" s="639"/>
      <c r="O328" s="639"/>
      <c r="P328" s="730"/>
      <c r="Q328" s="730"/>
      <c r="R328" s="687"/>
    </row>
    <row r="329" spans="1:18" s="317" customFormat="1" ht="15" customHeight="1">
      <c r="A329" s="408"/>
      <c r="B329" s="758"/>
      <c r="C329" s="331"/>
      <c r="D329" s="555" t="s">
        <v>62</v>
      </c>
      <c r="E329" s="557"/>
      <c r="F329" s="557"/>
      <c r="G329" s="557"/>
      <c r="H329" s="557"/>
      <c r="I329" s="557"/>
      <c r="J329" s="554"/>
      <c r="K329" s="718">
        <v>0</v>
      </c>
      <c r="L329" s="718">
        <v>0</v>
      </c>
      <c r="M329" s="718">
        <v>0</v>
      </c>
      <c r="N329" s="718">
        <v>0</v>
      </c>
      <c r="O329" s="718">
        <v>0</v>
      </c>
      <c r="P329" s="718">
        <v>0</v>
      </c>
      <c r="Q329" s="744">
        <v>0</v>
      </c>
      <c r="R329" s="710">
        <f t="shared" si="48"/>
        <v>0</v>
      </c>
    </row>
    <row r="330" spans="1:18" s="317" customFormat="1" ht="15" customHeight="1">
      <c r="A330" s="408"/>
      <c r="B330" s="758"/>
      <c r="C330" s="331"/>
      <c r="D330" s="555" t="s">
        <v>63</v>
      </c>
      <c r="E330" s="557"/>
      <c r="F330" s="557"/>
      <c r="G330" s="557"/>
      <c r="H330" s="557"/>
      <c r="I330" s="557"/>
      <c r="J330" s="554"/>
      <c r="K330" s="718">
        <v>0</v>
      </c>
      <c r="L330" s="718">
        <v>0</v>
      </c>
      <c r="M330" s="718">
        <v>0</v>
      </c>
      <c r="N330" s="718">
        <v>0</v>
      </c>
      <c r="O330" s="718">
        <v>0</v>
      </c>
      <c r="P330" s="718">
        <v>0</v>
      </c>
      <c r="Q330" s="744">
        <v>35000</v>
      </c>
      <c r="R330" s="710">
        <f t="shared" si="48"/>
        <v>35000</v>
      </c>
    </row>
    <row r="331" spans="1:18" s="317" customFormat="1" ht="15" customHeight="1">
      <c r="A331" s="408"/>
      <c r="B331" s="758"/>
      <c r="C331" s="331"/>
      <c r="D331" s="555" t="s">
        <v>64</v>
      </c>
      <c r="E331" s="557"/>
      <c r="F331" s="557"/>
      <c r="G331" s="557"/>
      <c r="H331" s="557"/>
      <c r="I331" s="557"/>
      <c r="J331" s="554"/>
      <c r="K331" s="718">
        <v>0</v>
      </c>
      <c r="L331" s="718">
        <v>0</v>
      </c>
      <c r="M331" s="718">
        <v>0</v>
      </c>
      <c r="N331" s="718">
        <v>0</v>
      </c>
      <c r="O331" s="718">
        <v>0</v>
      </c>
      <c r="P331" s="718">
        <v>0</v>
      </c>
      <c r="Q331" s="744">
        <v>0</v>
      </c>
      <c r="R331" s="688">
        <f t="shared" si="48"/>
        <v>0</v>
      </c>
    </row>
    <row r="332" spans="1:18" s="317" customFormat="1" ht="15" customHeight="1">
      <c r="A332" s="408"/>
      <c r="B332" s="758"/>
      <c r="C332" s="331"/>
      <c r="D332" s="338"/>
      <c r="E332" s="348"/>
      <c r="F332" s="348"/>
      <c r="G332" s="348"/>
      <c r="H332" s="348"/>
      <c r="I332" s="348"/>
      <c r="J332" s="335"/>
      <c r="K332" s="639"/>
      <c r="L332" s="639"/>
      <c r="M332" s="639"/>
      <c r="N332" s="639"/>
      <c r="O332" s="639"/>
      <c r="P332" s="730"/>
      <c r="Q332" s="730"/>
      <c r="R332" s="687"/>
    </row>
    <row r="333" spans="1:18" s="316" customFormat="1" ht="15" customHeight="1">
      <c r="A333" s="405"/>
      <c r="B333" s="762"/>
      <c r="C333" s="339"/>
      <c r="D333" s="340" t="str">
        <f>"TOTAL "&amp;D327</f>
        <v>TOTAL POMEC OPERATING COSTS</v>
      </c>
      <c r="E333" s="349">
        <f t="shared" ref="E333:R333" si="50">SUM(E328:E332)</f>
        <v>0</v>
      </c>
      <c r="F333" s="349">
        <f t="shared" si="50"/>
        <v>0</v>
      </c>
      <c r="G333" s="349">
        <f t="shared" si="50"/>
        <v>0</v>
      </c>
      <c r="H333" s="349">
        <f t="shared" si="50"/>
        <v>0</v>
      </c>
      <c r="I333" s="349">
        <f t="shared" si="50"/>
        <v>0</v>
      </c>
      <c r="J333" s="349">
        <f t="shared" si="50"/>
        <v>0</v>
      </c>
      <c r="K333" s="669">
        <f t="shared" si="50"/>
        <v>0</v>
      </c>
      <c r="L333" s="669">
        <f t="shared" si="50"/>
        <v>0</v>
      </c>
      <c r="M333" s="669">
        <f t="shared" si="50"/>
        <v>0</v>
      </c>
      <c r="N333" s="669">
        <f t="shared" si="50"/>
        <v>0</v>
      </c>
      <c r="O333" s="669">
        <f t="shared" si="50"/>
        <v>0</v>
      </c>
      <c r="P333" s="669">
        <f t="shared" si="50"/>
        <v>0</v>
      </c>
      <c r="Q333" s="734">
        <f t="shared" si="50"/>
        <v>35000</v>
      </c>
      <c r="R333" s="689">
        <f t="shared" si="50"/>
        <v>35000</v>
      </c>
    </row>
    <row r="334" spans="1:18" s="317" customFormat="1" ht="15" customHeight="1">
      <c r="A334" s="408"/>
      <c r="B334" s="758"/>
      <c r="C334" s="758"/>
      <c r="D334" s="354" t="s">
        <v>312</v>
      </c>
      <c r="E334" s="40">
        <f t="shared" ref="E334:R334" si="51">E333+E325</f>
        <v>0</v>
      </c>
      <c r="F334" s="40">
        <f t="shared" si="51"/>
        <v>0</v>
      </c>
      <c r="G334" s="40">
        <f t="shared" si="51"/>
        <v>0</v>
      </c>
      <c r="H334" s="40">
        <f t="shared" si="51"/>
        <v>0</v>
      </c>
      <c r="I334" s="40">
        <f t="shared" si="51"/>
        <v>0</v>
      </c>
      <c r="J334" s="40">
        <f t="shared" si="51"/>
        <v>0</v>
      </c>
      <c r="K334" s="670">
        <f t="shared" si="51"/>
        <v>0</v>
      </c>
      <c r="L334" s="670">
        <f t="shared" si="51"/>
        <v>0</v>
      </c>
      <c r="M334" s="670">
        <f t="shared" si="51"/>
        <v>18375</v>
      </c>
      <c r="N334" s="670">
        <f t="shared" si="51"/>
        <v>11450</v>
      </c>
      <c r="O334" s="670">
        <f t="shared" si="51"/>
        <v>18650</v>
      </c>
      <c r="P334" s="670">
        <f t="shared" si="51"/>
        <v>26650</v>
      </c>
      <c r="Q334" s="670">
        <f t="shared" si="51"/>
        <v>60400</v>
      </c>
      <c r="R334" s="763">
        <f t="shared" si="51"/>
        <v>135525</v>
      </c>
    </row>
    <row r="335" spans="1:18" s="317" customFormat="1" ht="15" customHeight="1">
      <c r="A335" s="408"/>
      <c r="B335" s="410" t="str">
        <f>"TOTAL "&amp;B304</f>
        <v>TOTAL POMEC DIVISION</v>
      </c>
      <c r="C335" s="408"/>
      <c r="D335" s="404"/>
      <c r="E335" s="352">
        <f t="shared" ref="E335:R335" si="52">E334+E309</f>
        <v>0</v>
      </c>
      <c r="F335" s="352">
        <f t="shared" si="52"/>
        <v>0</v>
      </c>
      <c r="G335" s="352">
        <f t="shared" si="52"/>
        <v>0</v>
      </c>
      <c r="H335" s="352">
        <f t="shared" si="52"/>
        <v>0</v>
      </c>
      <c r="I335" s="352">
        <f t="shared" si="52"/>
        <v>0</v>
      </c>
      <c r="J335" s="352">
        <f t="shared" si="52"/>
        <v>0</v>
      </c>
      <c r="K335" s="675">
        <f t="shared" si="52"/>
        <v>0</v>
      </c>
      <c r="L335" s="675">
        <f t="shared" si="52"/>
        <v>0</v>
      </c>
      <c r="M335" s="675">
        <f t="shared" si="52"/>
        <v>51035</v>
      </c>
      <c r="N335" s="675">
        <f t="shared" si="52"/>
        <v>44110</v>
      </c>
      <c r="O335" s="675">
        <f t="shared" si="52"/>
        <v>93200</v>
      </c>
      <c r="P335" s="675">
        <f t="shared" si="52"/>
        <v>104750</v>
      </c>
      <c r="Q335" s="741">
        <f t="shared" si="52"/>
        <v>138500</v>
      </c>
      <c r="R335" s="695">
        <f t="shared" si="52"/>
        <v>431595</v>
      </c>
    </row>
    <row r="336" spans="1:18" s="317" customFormat="1" ht="15" customHeight="1">
      <c r="A336" s="765"/>
      <c r="B336" s="758"/>
      <c r="C336" s="758"/>
      <c r="D336" s="36"/>
      <c r="E336" s="368"/>
      <c r="F336" s="368"/>
      <c r="G336" s="368"/>
      <c r="H336" s="368"/>
      <c r="I336" s="368"/>
      <c r="J336" s="368"/>
      <c r="K336" s="651"/>
      <c r="L336" s="651"/>
      <c r="M336" s="651"/>
      <c r="N336" s="651"/>
      <c r="O336" s="651"/>
      <c r="P336" s="651"/>
      <c r="Q336" s="651"/>
      <c r="R336" s="688"/>
    </row>
    <row r="337" spans="1:18" s="316" customFormat="1" ht="15" customHeight="1">
      <c r="A337" s="405"/>
      <c r="B337" s="545" t="str">
        <f>'Salary Summary'!C597</f>
        <v>HUMAN RESOURCES DIVISION</v>
      </c>
      <c r="C337" s="405"/>
      <c r="D337" s="404"/>
      <c r="E337" s="344"/>
      <c r="F337" s="344"/>
      <c r="G337" s="344"/>
      <c r="H337" s="344"/>
      <c r="I337" s="344"/>
      <c r="J337" s="344"/>
      <c r="K337" s="641"/>
      <c r="L337" s="641"/>
      <c r="M337" s="641"/>
      <c r="N337" s="641"/>
      <c r="O337" s="641"/>
      <c r="P337" s="732"/>
      <c r="Q337" s="732"/>
      <c r="R337" s="686"/>
    </row>
    <row r="338" spans="1:18" s="317" customFormat="1" ht="15" customHeight="1">
      <c r="A338" s="409"/>
      <c r="B338" s="758"/>
      <c r="C338" s="328"/>
      <c r="D338" s="544" t="s">
        <v>380</v>
      </c>
      <c r="E338" s="352"/>
      <c r="F338" s="352"/>
      <c r="G338" s="352"/>
      <c r="H338" s="352"/>
      <c r="I338" s="352"/>
      <c r="J338" s="344"/>
      <c r="K338" s="641"/>
      <c r="L338" s="646"/>
      <c r="M338" s="646"/>
      <c r="N338" s="646"/>
      <c r="O338" s="646"/>
      <c r="P338" s="736"/>
      <c r="Q338" s="732"/>
      <c r="R338" s="696"/>
    </row>
    <row r="339" spans="1:18" s="317" customFormat="1" ht="15" customHeight="1">
      <c r="A339" s="409"/>
      <c r="B339" s="758"/>
      <c r="C339" s="328"/>
      <c r="D339" s="332"/>
      <c r="E339" s="333"/>
      <c r="F339" s="333"/>
      <c r="G339" s="333"/>
      <c r="H339" s="333"/>
      <c r="I339" s="333"/>
      <c r="J339" s="334"/>
      <c r="K339" s="638"/>
      <c r="L339" s="639"/>
      <c r="M339" s="639"/>
      <c r="N339" s="639"/>
      <c r="O339" s="639"/>
      <c r="P339" s="730"/>
      <c r="Q339" s="728"/>
      <c r="R339" s="684"/>
    </row>
    <row r="340" spans="1:18" s="317" customFormat="1" ht="15" customHeight="1">
      <c r="A340" s="408"/>
      <c r="B340" s="758"/>
      <c r="C340" s="331"/>
      <c r="D340" s="336" t="str">
        <f>'Salary Summary'!E621&amp;" PAYROLL"</f>
        <v>TOTAL HUMAN RESOURCES   PAYROLL</v>
      </c>
      <c r="E340" s="337">
        <f>'Salary Summary'!X621</f>
        <v>0</v>
      </c>
      <c r="F340" s="337">
        <f>'Salary Summary'!Y621</f>
        <v>0</v>
      </c>
      <c r="G340" s="337">
        <f>'Salary Summary'!Z621</f>
        <v>0</v>
      </c>
      <c r="H340" s="337">
        <f>'Salary Summary'!AA621</f>
        <v>0</v>
      </c>
      <c r="I340" s="337">
        <f>'Salary Summary'!AB621</f>
        <v>0</v>
      </c>
      <c r="J340" s="337">
        <f>'Salary Summary'!AC621</f>
        <v>0</v>
      </c>
      <c r="K340" s="668">
        <f>'Salary Summary'!AD621</f>
        <v>24140</v>
      </c>
      <c r="L340" s="668">
        <f>'Salary Summary'!AE621</f>
        <v>27335</v>
      </c>
      <c r="M340" s="668">
        <f>'Salary Summary'!AF621</f>
        <v>37275</v>
      </c>
      <c r="N340" s="668">
        <f>'Salary Summary'!AG621</f>
        <v>57865</v>
      </c>
      <c r="O340" s="668">
        <f>'Salary Summary'!AH621</f>
        <v>103660</v>
      </c>
      <c r="P340" s="668">
        <f>'Salary Summary'!AI621</f>
        <v>118925</v>
      </c>
      <c r="Q340" s="738">
        <f>'Salary Summary'!AJ621</f>
        <v>118925</v>
      </c>
      <c r="R340" s="683">
        <f>'Salary Summary'!AK621</f>
        <v>488125</v>
      </c>
    </row>
    <row r="341" spans="1:18" s="317" customFormat="1" ht="15" customHeight="1">
      <c r="A341" s="408"/>
      <c r="B341" s="758"/>
      <c r="C341" s="331"/>
      <c r="D341" s="338"/>
      <c r="E341" s="335"/>
      <c r="F341" s="335"/>
      <c r="G341" s="335"/>
      <c r="H341" s="335"/>
      <c r="I341" s="335"/>
      <c r="J341" s="335"/>
      <c r="K341" s="639"/>
      <c r="L341" s="639"/>
      <c r="M341" s="639"/>
      <c r="N341" s="639"/>
      <c r="O341" s="639"/>
      <c r="P341" s="730"/>
      <c r="Q341" s="730"/>
      <c r="R341" s="693"/>
    </row>
    <row r="342" spans="1:18" s="317" customFormat="1" ht="15" customHeight="1">
      <c r="A342" s="408"/>
      <c r="B342" s="758"/>
      <c r="C342" s="331"/>
      <c r="D342" s="381" t="str">
        <f>'Salary Summary'!C622&amp;" PAYROLL"</f>
        <v>TOTAL HUMAN RESOURCES DIVISION PAYROLL</v>
      </c>
      <c r="E342" s="341">
        <f t="shared" ref="E342:J342" si="53">SUM(E339:E341)</f>
        <v>0</v>
      </c>
      <c r="F342" s="341">
        <f t="shared" si="53"/>
        <v>0</v>
      </c>
      <c r="G342" s="341">
        <f t="shared" si="53"/>
        <v>0</v>
      </c>
      <c r="H342" s="341">
        <f t="shared" si="53"/>
        <v>0</v>
      </c>
      <c r="I342" s="341">
        <f t="shared" si="53"/>
        <v>0</v>
      </c>
      <c r="J342" s="341">
        <f t="shared" si="53"/>
        <v>0</v>
      </c>
      <c r="K342" s="666">
        <f>SUM(K339:K341)</f>
        <v>24140</v>
      </c>
      <c r="L342" s="666">
        <f t="shared" ref="L342:R342" si="54">SUM(L339:L341)</f>
        <v>27335</v>
      </c>
      <c r="M342" s="666">
        <f t="shared" si="54"/>
        <v>37275</v>
      </c>
      <c r="N342" s="666">
        <f t="shared" si="54"/>
        <v>57865</v>
      </c>
      <c r="O342" s="666">
        <f t="shared" si="54"/>
        <v>103660</v>
      </c>
      <c r="P342" s="666">
        <f t="shared" si="54"/>
        <v>118925</v>
      </c>
      <c r="Q342" s="731">
        <f t="shared" si="54"/>
        <v>118925</v>
      </c>
      <c r="R342" s="694">
        <f t="shared" si="54"/>
        <v>488125</v>
      </c>
    </row>
    <row r="343" spans="1:18" s="317" customFormat="1" ht="15" customHeight="1">
      <c r="A343" s="408"/>
      <c r="B343" s="758"/>
      <c r="C343" s="758"/>
      <c r="D343" s="37"/>
      <c r="E343" s="355"/>
      <c r="F343" s="355"/>
      <c r="G343" s="355"/>
      <c r="H343" s="355"/>
      <c r="I343" s="355"/>
      <c r="J343" s="342"/>
      <c r="K343" s="640"/>
      <c r="L343" s="644"/>
      <c r="M343" s="644"/>
      <c r="N343" s="644"/>
      <c r="O343" s="644"/>
      <c r="P343" s="644"/>
      <c r="Q343" s="640"/>
      <c r="R343" s="760"/>
    </row>
    <row r="344" spans="1:18" s="317" customFormat="1" ht="15" customHeight="1">
      <c r="A344" s="408"/>
      <c r="B344" s="758"/>
      <c r="C344" s="331"/>
      <c r="D344" s="544" t="s">
        <v>339</v>
      </c>
      <c r="E344" s="382"/>
      <c r="F344" s="382"/>
      <c r="G344" s="382"/>
      <c r="H344" s="383"/>
      <c r="I344" s="383"/>
      <c r="J344" s="383"/>
      <c r="K344" s="654"/>
      <c r="L344" s="654"/>
      <c r="M344" s="654"/>
      <c r="N344" s="654"/>
      <c r="O344" s="654"/>
      <c r="P344" s="750"/>
      <c r="Q344" s="750"/>
      <c r="R344" s="692"/>
    </row>
    <row r="345" spans="1:18" s="317" customFormat="1" ht="15" customHeight="1">
      <c r="A345" s="408"/>
      <c r="B345" s="758"/>
      <c r="C345" s="331"/>
      <c r="D345" s="338"/>
      <c r="E345" s="384"/>
      <c r="F345" s="384"/>
      <c r="G345" s="384"/>
      <c r="H345" s="385"/>
      <c r="I345" s="385"/>
      <c r="J345" s="385"/>
      <c r="K345" s="655"/>
      <c r="L345" s="655"/>
      <c r="M345" s="655"/>
      <c r="N345" s="655"/>
      <c r="O345" s="655"/>
      <c r="P345" s="751"/>
      <c r="Q345" s="751"/>
      <c r="R345" s="687"/>
    </row>
    <row r="346" spans="1:18" s="317" customFormat="1" ht="15" customHeight="1">
      <c r="A346" s="408"/>
      <c r="B346" s="758"/>
      <c r="C346" s="331"/>
      <c r="D346" s="549" t="s">
        <v>45</v>
      </c>
      <c r="E346" s="550"/>
      <c r="F346" s="550"/>
      <c r="G346" s="550"/>
      <c r="H346" s="550"/>
      <c r="I346" s="550"/>
      <c r="J346" s="550"/>
      <c r="K346" s="718">
        <v>0</v>
      </c>
      <c r="L346" s="718">
        <v>250</v>
      </c>
      <c r="M346" s="718">
        <v>500</v>
      </c>
      <c r="N346" s="718">
        <v>500</v>
      </c>
      <c r="O346" s="718">
        <v>500</v>
      </c>
      <c r="P346" s="718">
        <v>500</v>
      </c>
      <c r="Q346" s="744">
        <v>500</v>
      </c>
      <c r="R346" s="710">
        <f t="shared" ref="R346:R363" si="55">SUM(E346:Q346)</f>
        <v>2750</v>
      </c>
    </row>
    <row r="347" spans="1:18" s="317" customFormat="1" ht="15" customHeight="1">
      <c r="A347" s="408"/>
      <c r="B347" s="758"/>
      <c r="C347" s="331"/>
      <c r="D347" s="549" t="s">
        <v>46</v>
      </c>
      <c r="E347" s="550"/>
      <c r="F347" s="550"/>
      <c r="G347" s="550"/>
      <c r="H347" s="550"/>
      <c r="I347" s="550"/>
      <c r="J347" s="550"/>
      <c r="K347" s="718">
        <v>0</v>
      </c>
      <c r="L347" s="718">
        <v>250</v>
      </c>
      <c r="M347" s="718">
        <v>500</v>
      </c>
      <c r="N347" s="718">
        <v>500</v>
      </c>
      <c r="O347" s="718">
        <v>750</v>
      </c>
      <c r="P347" s="718">
        <v>750</v>
      </c>
      <c r="Q347" s="718">
        <v>750</v>
      </c>
      <c r="R347" s="710">
        <f>SUM(K347:Q347)</f>
        <v>3500</v>
      </c>
    </row>
    <row r="348" spans="1:18" s="317" customFormat="1" ht="15" customHeight="1">
      <c r="A348" s="408"/>
      <c r="B348" s="758"/>
      <c r="C348" s="331"/>
      <c r="D348" s="549" t="s">
        <v>498</v>
      </c>
      <c r="E348" s="553"/>
      <c r="F348" s="553"/>
      <c r="G348" s="553"/>
      <c r="H348" s="553"/>
      <c r="I348" s="553"/>
      <c r="J348" s="553"/>
      <c r="K348" s="709">
        <v>0</v>
      </c>
      <c r="L348" s="709">
        <v>5000</v>
      </c>
      <c r="M348" s="709">
        <v>1000</v>
      </c>
      <c r="N348" s="709">
        <v>1000</v>
      </c>
      <c r="O348" s="709">
        <v>1000</v>
      </c>
      <c r="P348" s="709">
        <v>1000</v>
      </c>
      <c r="Q348" s="733">
        <v>1000</v>
      </c>
      <c r="R348" s="710">
        <f t="shared" si="55"/>
        <v>10000</v>
      </c>
    </row>
    <row r="349" spans="1:18" s="317" customFormat="1" ht="15" customHeight="1">
      <c r="A349" s="408"/>
      <c r="B349" s="758"/>
      <c r="C349" s="331"/>
      <c r="D349" s="549" t="s">
        <v>489</v>
      </c>
      <c r="E349" s="550"/>
      <c r="F349" s="550"/>
      <c r="G349" s="550"/>
      <c r="H349" s="550"/>
      <c r="I349" s="550"/>
      <c r="J349" s="550"/>
      <c r="K349" s="718">
        <v>0</v>
      </c>
      <c r="L349" s="718">
        <v>2500</v>
      </c>
      <c r="M349" s="718">
        <v>3500</v>
      </c>
      <c r="N349" s="718">
        <v>8500</v>
      </c>
      <c r="O349" s="718">
        <v>0</v>
      </c>
      <c r="P349" s="718">
        <v>0</v>
      </c>
      <c r="Q349" s="744">
        <v>0</v>
      </c>
      <c r="R349" s="710">
        <f t="shared" si="55"/>
        <v>14500</v>
      </c>
    </row>
    <row r="350" spans="1:18" s="317" customFormat="1" ht="15" customHeight="1">
      <c r="A350" s="408"/>
      <c r="B350" s="758"/>
      <c r="C350" s="331"/>
      <c r="D350" s="555" t="s">
        <v>492</v>
      </c>
      <c r="E350" s="553"/>
      <c r="F350" s="553"/>
      <c r="G350" s="553"/>
      <c r="H350" s="553"/>
      <c r="I350" s="553"/>
      <c r="J350" s="553"/>
      <c r="K350" s="718">
        <v>0</v>
      </c>
      <c r="L350" s="718">
        <v>800</v>
      </c>
      <c r="M350" s="718">
        <v>13525</v>
      </c>
      <c r="N350" s="718">
        <v>16000</v>
      </c>
      <c r="O350" s="718">
        <v>9000</v>
      </c>
      <c r="P350" s="718">
        <v>9000</v>
      </c>
      <c r="Q350" s="718">
        <v>9000</v>
      </c>
      <c r="R350" s="710">
        <f t="shared" si="55"/>
        <v>57325</v>
      </c>
    </row>
    <row r="351" spans="1:18" s="317" customFormat="1" ht="15" customHeight="1">
      <c r="A351" s="408"/>
      <c r="B351" s="758"/>
      <c r="C351" s="331"/>
      <c r="D351" s="555" t="s">
        <v>491</v>
      </c>
      <c r="E351" s="553"/>
      <c r="F351" s="553"/>
      <c r="G351" s="553"/>
      <c r="H351" s="553"/>
      <c r="I351" s="553"/>
      <c r="J351" s="553"/>
      <c r="K351" s="718">
        <v>0</v>
      </c>
      <c r="L351" s="709">
        <v>350</v>
      </c>
      <c r="M351" s="709">
        <v>500</v>
      </c>
      <c r="N351" s="709">
        <v>500</v>
      </c>
      <c r="O351" s="709">
        <v>500</v>
      </c>
      <c r="P351" s="709">
        <v>500</v>
      </c>
      <c r="Q351" s="709">
        <v>500</v>
      </c>
      <c r="R351" s="710">
        <f t="shared" si="55"/>
        <v>2850</v>
      </c>
    </row>
    <row r="352" spans="1:18" s="317" customFormat="1" ht="15" customHeight="1">
      <c r="A352" s="408"/>
      <c r="B352" s="758"/>
      <c r="C352" s="331"/>
      <c r="D352" s="549" t="s">
        <v>501</v>
      </c>
      <c r="E352" s="550"/>
      <c r="F352" s="550"/>
      <c r="G352" s="550"/>
      <c r="H352" s="550"/>
      <c r="I352" s="550"/>
      <c r="J352" s="550"/>
      <c r="K352" s="718">
        <v>0</v>
      </c>
      <c r="L352" s="718">
        <v>0</v>
      </c>
      <c r="M352" s="718">
        <v>300</v>
      </c>
      <c r="N352" s="718">
        <v>850</v>
      </c>
      <c r="O352" s="718">
        <v>1000</v>
      </c>
      <c r="P352" s="718">
        <v>1000</v>
      </c>
      <c r="Q352" s="744">
        <v>0</v>
      </c>
      <c r="R352" s="710">
        <f t="shared" si="55"/>
        <v>3150</v>
      </c>
    </row>
    <row r="353" spans="1:18" s="317" customFormat="1" ht="15" customHeight="1">
      <c r="A353" s="408"/>
      <c r="B353" s="758"/>
      <c r="C353" s="331"/>
      <c r="D353" s="549" t="s">
        <v>502</v>
      </c>
      <c r="E353" s="550"/>
      <c r="F353" s="550"/>
      <c r="G353" s="550"/>
      <c r="H353" s="550"/>
      <c r="I353" s="550"/>
      <c r="J353" s="550"/>
      <c r="K353" s="718">
        <v>0</v>
      </c>
      <c r="L353" s="718">
        <v>500</v>
      </c>
      <c r="M353" s="718">
        <v>500</v>
      </c>
      <c r="N353" s="718">
        <v>750</v>
      </c>
      <c r="O353" s="718">
        <v>1000</v>
      </c>
      <c r="P353" s="718">
        <v>1500</v>
      </c>
      <c r="Q353" s="744">
        <v>2000</v>
      </c>
      <c r="R353" s="710">
        <f t="shared" si="55"/>
        <v>6250</v>
      </c>
    </row>
    <row r="354" spans="1:18" s="317" customFormat="1" ht="15" customHeight="1">
      <c r="A354" s="408"/>
      <c r="B354" s="758"/>
      <c r="C354" s="331"/>
      <c r="D354" s="713" t="s">
        <v>497</v>
      </c>
      <c r="E354" s="712"/>
      <c r="F354" s="712"/>
      <c r="G354" s="712"/>
      <c r="H354" s="712"/>
      <c r="I354" s="712"/>
      <c r="J354" s="712"/>
      <c r="K354" s="709">
        <v>0</v>
      </c>
      <c r="L354" s="709">
        <v>0</v>
      </c>
      <c r="M354" s="709">
        <v>5000</v>
      </c>
      <c r="N354" s="709">
        <v>0</v>
      </c>
      <c r="O354" s="709">
        <v>20000</v>
      </c>
      <c r="P354" s="709">
        <v>0</v>
      </c>
      <c r="Q354" s="733">
        <v>0</v>
      </c>
      <c r="R354" s="710">
        <f t="shared" si="55"/>
        <v>25000</v>
      </c>
    </row>
    <row r="355" spans="1:18" s="317" customFormat="1" ht="15" customHeight="1">
      <c r="A355" s="408"/>
      <c r="B355" s="758"/>
      <c r="C355" s="331"/>
      <c r="D355" s="549" t="s">
        <v>48</v>
      </c>
      <c r="E355" s="560"/>
      <c r="F355" s="560"/>
      <c r="G355" s="560"/>
      <c r="H355" s="560"/>
      <c r="I355" s="560"/>
      <c r="J355" s="560"/>
      <c r="K355" s="718">
        <v>0</v>
      </c>
      <c r="L355" s="718">
        <v>250</v>
      </c>
      <c r="M355" s="718">
        <v>500</v>
      </c>
      <c r="N355" s="718">
        <v>500</v>
      </c>
      <c r="O355" s="718">
        <v>500</v>
      </c>
      <c r="P355" s="718">
        <v>500</v>
      </c>
      <c r="Q355" s="718">
        <v>500</v>
      </c>
      <c r="R355" s="710">
        <f>SUM(E355:Q355)</f>
        <v>2750</v>
      </c>
    </row>
    <row r="356" spans="1:18" s="317" customFormat="1" ht="15" customHeight="1">
      <c r="A356" s="408"/>
      <c r="B356" s="758"/>
      <c r="C356" s="331"/>
      <c r="D356" s="555" t="s">
        <v>27</v>
      </c>
      <c r="E356" s="562"/>
      <c r="F356" s="562"/>
      <c r="G356" s="562"/>
      <c r="H356" s="562"/>
      <c r="I356" s="562"/>
      <c r="J356" s="563"/>
      <c r="K356" s="718">
        <v>0</v>
      </c>
      <c r="L356" s="718">
        <v>0</v>
      </c>
      <c r="M356" s="718">
        <v>2500</v>
      </c>
      <c r="N356" s="718">
        <v>2500</v>
      </c>
      <c r="O356" s="718">
        <v>2500</v>
      </c>
      <c r="P356" s="718">
        <v>2500</v>
      </c>
      <c r="Q356" s="718">
        <v>2500</v>
      </c>
      <c r="R356" s="710">
        <f>SUM(E356:Q356)</f>
        <v>12500</v>
      </c>
    </row>
    <row r="357" spans="1:18" s="317" customFormat="1" ht="15" customHeight="1">
      <c r="A357" s="408"/>
      <c r="B357" s="758"/>
      <c r="C357" s="331"/>
      <c r="D357" s="549"/>
      <c r="E357" s="560"/>
      <c r="F357" s="560"/>
      <c r="G357" s="560"/>
      <c r="H357" s="561"/>
      <c r="I357" s="561"/>
      <c r="J357" s="561"/>
      <c r="K357" s="718"/>
      <c r="L357" s="723"/>
      <c r="M357" s="723"/>
      <c r="N357" s="723"/>
      <c r="O357" s="723"/>
      <c r="P357" s="723"/>
      <c r="Q357" s="752"/>
      <c r="R357" s="710"/>
    </row>
    <row r="358" spans="1:18" s="317" customFormat="1" ht="15" customHeight="1">
      <c r="A358" s="408"/>
      <c r="B358" s="758"/>
      <c r="C358" s="331"/>
      <c r="D358" s="549"/>
      <c r="E358" s="560"/>
      <c r="F358" s="560"/>
      <c r="G358" s="560"/>
      <c r="H358" s="561"/>
      <c r="I358" s="561"/>
      <c r="J358" s="561"/>
      <c r="K358" s="718"/>
      <c r="L358" s="723"/>
      <c r="M358" s="723"/>
      <c r="N358" s="723"/>
      <c r="O358" s="723"/>
      <c r="P358" s="723"/>
      <c r="Q358" s="752"/>
      <c r="R358" s="710"/>
    </row>
    <row r="359" spans="1:18" s="317" customFormat="1" ht="15" customHeight="1">
      <c r="A359" s="408"/>
      <c r="B359" s="758"/>
      <c r="C359" s="331"/>
      <c r="D359" s="549" t="s">
        <v>369</v>
      </c>
      <c r="E359" s="560"/>
      <c r="F359" s="560"/>
      <c r="G359" s="560"/>
      <c r="H359" s="561"/>
      <c r="I359" s="561"/>
      <c r="J359" s="561"/>
      <c r="K359" s="718">
        <v>0</v>
      </c>
      <c r="L359" s="718">
        <v>0</v>
      </c>
      <c r="M359" s="718">
        <v>0</v>
      </c>
      <c r="N359" s="718">
        <v>0</v>
      </c>
      <c r="O359" s="718">
        <v>0</v>
      </c>
      <c r="P359" s="718">
        <v>0</v>
      </c>
      <c r="Q359" s="718">
        <v>0</v>
      </c>
      <c r="R359" s="710">
        <f t="shared" si="55"/>
        <v>0</v>
      </c>
    </row>
    <row r="360" spans="1:18" s="317" customFormat="1" ht="15" customHeight="1">
      <c r="A360" s="408"/>
      <c r="B360" s="758"/>
      <c r="C360" s="331"/>
      <c r="D360" s="549" t="s">
        <v>370</v>
      </c>
      <c r="E360" s="560"/>
      <c r="F360" s="560"/>
      <c r="G360" s="560"/>
      <c r="H360" s="561"/>
      <c r="I360" s="561"/>
      <c r="J360" s="561"/>
      <c r="K360" s="718">
        <v>0</v>
      </c>
      <c r="L360" s="718">
        <v>0</v>
      </c>
      <c r="M360" s="718">
        <v>0</v>
      </c>
      <c r="N360" s="718">
        <v>0</v>
      </c>
      <c r="O360" s="718">
        <v>0</v>
      </c>
      <c r="P360" s="718">
        <v>0</v>
      </c>
      <c r="Q360" s="718">
        <v>0</v>
      </c>
      <c r="R360" s="710">
        <f t="shared" si="55"/>
        <v>0</v>
      </c>
    </row>
    <row r="361" spans="1:18" s="317" customFormat="1" ht="15" customHeight="1">
      <c r="A361" s="408"/>
      <c r="B361" s="758"/>
      <c r="C361" s="331"/>
      <c r="D361" s="549" t="s">
        <v>371</v>
      </c>
      <c r="E361" s="560"/>
      <c r="F361" s="560"/>
      <c r="G361" s="560"/>
      <c r="H361" s="561"/>
      <c r="I361" s="561"/>
      <c r="J361" s="561"/>
      <c r="K361" s="718">
        <v>0</v>
      </c>
      <c r="L361" s="718">
        <v>0</v>
      </c>
      <c r="M361" s="718">
        <v>0</v>
      </c>
      <c r="N361" s="718">
        <v>0</v>
      </c>
      <c r="O361" s="718">
        <v>0</v>
      </c>
      <c r="P361" s="718">
        <v>0</v>
      </c>
      <c r="Q361" s="718">
        <v>0</v>
      </c>
      <c r="R361" s="710">
        <f t="shared" si="55"/>
        <v>0</v>
      </c>
    </row>
    <row r="362" spans="1:18" s="317" customFormat="1" ht="15" customHeight="1">
      <c r="A362" s="408"/>
      <c r="B362" s="758"/>
      <c r="C362" s="331"/>
      <c r="D362" s="549" t="s">
        <v>372</v>
      </c>
      <c r="E362" s="560"/>
      <c r="F362" s="560"/>
      <c r="G362" s="560"/>
      <c r="H362" s="561"/>
      <c r="I362" s="561"/>
      <c r="J362" s="561"/>
      <c r="K362" s="718">
        <v>0</v>
      </c>
      <c r="L362" s="718">
        <v>0</v>
      </c>
      <c r="M362" s="718">
        <v>0</v>
      </c>
      <c r="N362" s="718">
        <v>0</v>
      </c>
      <c r="O362" s="718">
        <v>0</v>
      </c>
      <c r="P362" s="718">
        <v>0</v>
      </c>
      <c r="Q362" s="744">
        <v>0</v>
      </c>
      <c r="R362" s="710">
        <f t="shared" si="55"/>
        <v>0</v>
      </c>
    </row>
    <row r="363" spans="1:18" s="317" customFormat="1" ht="15" customHeight="1">
      <c r="A363" s="408"/>
      <c r="B363" s="758"/>
      <c r="C363" s="331"/>
      <c r="D363" s="555"/>
      <c r="E363" s="562"/>
      <c r="F363" s="562"/>
      <c r="G363" s="562"/>
      <c r="H363" s="562"/>
      <c r="I363" s="562"/>
      <c r="J363" s="563"/>
      <c r="K363" s="718">
        <v>0</v>
      </c>
      <c r="L363" s="718">
        <v>0</v>
      </c>
      <c r="M363" s="718">
        <v>0</v>
      </c>
      <c r="N363" s="718">
        <v>0</v>
      </c>
      <c r="O363" s="718">
        <v>0</v>
      </c>
      <c r="P363" s="718">
        <v>0</v>
      </c>
      <c r="Q363" s="744">
        <v>0</v>
      </c>
      <c r="R363" s="710">
        <f t="shared" si="55"/>
        <v>0</v>
      </c>
    </row>
    <row r="364" spans="1:18" s="317" customFormat="1" ht="15" customHeight="1">
      <c r="A364" s="408"/>
      <c r="B364" s="758"/>
      <c r="C364" s="331"/>
      <c r="D364" s="555"/>
      <c r="E364" s="562"/>
      <c r="F364" s="562"/>
      <c r="G364" s="562"/>
      <c r="H364" s="562"/>
      <c r="I364" s="562"/>
      <c r="J364" s="563"/>
      <c r="K364" s="718">
        <v>0</v>
      </c>
      <c r="L364" s="718">
        <v>0</v>
      </c>
      <c r="M364" s="718">
        <v>0</v>
      </c>
      <c r="N364" s="718">
        <v>0</v>
      </c>
      <c r="O364" s="718">
        <v>0</v>
      </c>
      <c r="P364" s="718">
        <v>0</v>
      </c>
      <c r="Q364" s="744">
        <v>0</v>
      </c>
      <c r="R364" s="710">
        <f>SUM(K364:Q364)</f>
        <v>0</v>
      </c>
    </row>
    <row r="365" spans="1:18" s="317" customFormat="1" ht="15" customHeight="1">
      <c r="A365" s="408"/>
      <c r="B365" s="758"/>
      <c r="C365" s="331"/>
      <c r="D365" s="555"/>
      <c r="E365" s="562"/>
      <c r="F365" s="562"/>
      <c r="G365" s="562"/>
      <c r="H365" s="562"/>
      <c r="I365" s="562"/>
      <c r="J365" s="563"/>
      <c r="K365" s="718">
        <v>0</v>
      </c>
      <c r="L365" s="718">
        <v>0</v>
      </c>
      <c r="M365" s="718">
        <v>0</v>
      </c>
      <c r="N365" s="718">
        <v>0</v>
      </c>
      <c r="O365" s="718">
        <v>0</v>
      </c>
      <c r="P365" s="718">
        <v>0</v>
      </c>
      <c r="Q365" s="744">
        <v>0</v>
      </c>
      <c r="R365" s="710">
        <f>SUM(K365:Q365)</f>
        <v>0</v>
      </c>
    </row>
    <row r="366" spans="1:18" s="317" customFormat="1" ht="15" customHeight="1">
      <c r="A366" s="408"/>
      <c r="B366" s="758"/>
      <c r="C366" s="331"/>
      <c r="D366" s="338"/>
      <c r="E366" s="386"/>
      <c r="F366" s="386"/>
      <c r="G366" s="386"/>
      <c r="H366" s="386"/>
      <c r="I366" s="386"/>
      <c r="J366" s="387"/>
      <c r="K366" s="656"/>
      <c r="L366" s="656"/>
      <c r="M366" s="656"/>
      <c r="N366" s="656"/>
      <c r="O366" s="656"/>
      <c r="P366" s="753"/>
      <c r="Q366" s="753"/>
      <c r="R366" s="687"/>
    </row>
    <row r="367" spans="1:18" s="316" customFormat="1" ht="15" customHeight="1">
      <c r="A367" s="405"/>
      <c r="B367" s="762"/>
      <c r="C367" s="339"/>
      <c r="D367" s="340" t="str">
        <f>"TOTAL "&amp;D344</f>
        <v>TOTAL HUMAN RESOURCES GENERAL EXPENSES</v>
      </c>
      <c r="E367" s="365">
        <f t="shared" ref="E367:R367" si="56">SUM(E345:E366)</f>
        <v>0</v>
      </c>
      <c r="F367" s="365">
        <f t="shared" si="56"/>
        <v>0</v>
      </c>
      <c r="G367" s="365">
        <f t="shared" si="56"/>
        <v>0</v>
      </c>
      <c r="H367" s="365">
        <f t="shared" si="56"/>
        <v>0</v>
      </c>
      <c r="I367" s="365">
        <f t="shared" si="56"/>
        <v>0</v>
      </c>
      <c r="J367" s="365">
        <f t="shared" si="56"/>
        <v>0</v>
      </c>
      <c r="K367" s="674">
        <f t="shared" si="56"/>
        <v>0</v>
      </c>
      <c r="L367" s="674">
        <f t="shared" si="56"/>
        <v>9900</v>
      </c>
      <c r="M367" s="674">
        <f t="shared" si="56"/>
        <v>28325</v>
      </c>
      <c r="N367" s="674">
        <f t="shared" si="56"/>
        <v>31600</v>
      </c>
      <c r="O367" s="674">
        <f t="shared" si="56"/>
        <v>36750</v>
      </c>
      <c r="P367" s="674">
        <f t="shared" si="56"/>
        <v>17250</v>
      </c>
      <c r="Q367" s="745">
        <f t="shared" si="56"/>
        <v>16750</v>
      </c>
      <c r="R367" s="698">
        <f t="shared" si="56"/>
        <v>140575</v>
      </c>
    </row>
    <row r="368" spans="1:18" s="317" customFormat="1" ht="15" customHeight="1">
      <c r="A368" s="408"/>
      <c r="B368" s="758"/>
      <c r="C368" s="758"/>
      <c r="D368" s="34"/>
      <c r="E368" s="388"/>
      <c r="F368" s="388"/>
      <c r="G368" s="388"/>
      <c r="H368" s="388"/>
      <c r="I368" s="388"/>
      <c r="J368" s="770"/>
      <c r="K368" s="771"/>
      <c r="L368" s="771"/>
      <c r="M368" s="771"/>
      <c r="N368" s="771"/>
      <c r="O368" s="771"/>
      <c r="P368" s="771"/>
      <c r="Q368" s="771"/>
      <c r="R368" s="764"/>
    </row>
    <row r="369" spans="1:18" s="316" customFormat="1" ht="15" customHeight="1">
      <c r="A369" s="405"/>
      <c r="B369" s="762"/>
      <c r="C369" s="339"/>
      <c r="D369" s="544" t="s">
        <v>334</v>
      </c>
      <c r="E369" s="389"/>
      <c r="F369" s="389"/>
      <c r="G369" s="389"/>
      <c r="H369" s="389"/>
      <c r="I369" s="389"/>
      <c r="J369" s="389"/>
      <c r="K369" s="657"/>
      <c r="L369" s="657"/>
      <c r="M369" s="657"/>
      <c r="N369" s="657"/>
      <c r="O369" s="657"/>
      <c r="P369" s="754"/>
      <c r="Q369" s="754"/>
      <c r="R369" s="686"/>
    </row>
    <row r="370" spans="1:18" s="317" customFormat="1" ht="15" customHeight="1">
      <c r="A370" s="408"/>
      <c r="B370" s="758"/>
      <c r="C370" s="331"/>
      <c r="D370" s="338"/>
      <c r="E370" s="384"/>
      <c r="F370" s="384"/>
      <c r="G370" s="384"/>
      <c r="H370" s="384"/>
      <c r="I370" s="384"/>
      <c r="J370" s="384"/>
      <c r="K370" s="658"/>
      <c r="L370" s="658"/>
      <c r="M370" s="658"/>
      <c r="N370" s="658"/>
      <c r="O370" s="658"/>
      <c r="P370" s="755"/>
      <c r="Q370" s="755"/>
      <c r="R370" s="687"/>
    </row>
    <row r="371" spans="1:18" s="317" customFormat="1" ht="15" customHeight="1">
      <c r="A371" s="408"/>
      <c r="B371" s="758"/>
      <c r="C371" s="331"/>
      <c r="D371" s="555" t="s">
        <v>522</v>
      </c>
      <c r="E371" s="564"/>
      <c r="F371" s="564"/>
      <c r="G371" s="564"/>
      <c r="H371" s="564"/>
      <c r="I371" s="564"/>
      <c r="J371" s="564"/>
      <c r="K371" s="718" t="s">
        <v>379</v>
      </c>
      <c r="L371" s="718" t="s">
        <v>379</v>
      </c>
      <c r="M371" s="718" t="s">
        <v>379</v>
      </c>
      <c r="N371" s="718" t="s">
        <v>379</v>
      </c>
      <c r="O371" s="718" t="s">
        <v>379</v>
      </c>
      <c r="P371" s="718">
        <v>40000</v>
      </c>
      <c r="Q371" s="718" t="s">
        <v>379</v>
      </c>
      <c r="R371" s="710">
        <f>SUM(E371:Q371)</f>
        <v>40000</v>
      </c>
    </row>
    <row r="372" spans="1:18" s="317" customFormat="1" ht="15" customHeight="1">
      <c r="A372" s="408"/>
      <c r="B372" s="758"/>
      <c r="C372" s="331"/>
      <c r="D372" s="555" t="s">
        <v>521</v>
      </c>
      <c r="E372" s="564"/>
      <c r="F372" s="564"/>
      <c r="G372" s="564"/>
      <c r="H372" s="564"/>
      <c r="I372" s="564"/>
      <c r="J372" s="564"/>
      <c r="K372" s="718" t="s">
        <v>379</v>
      </c>
      <c r="L372" s="718" t="s">
        <v>379</v>
      </c>
      <c r="M372" s="718" t="s">
        <v>379</v>
      </c>
      <c r="N372" s="718" t="s">
        <v>379</v>
      </c>
      <c r="O372" s="718" t="s">
        <v>379</v>
      </c>
      <c r="P372" s="718" t="s">
        <v>379</v>
      </c>
      <c r="Q372" s="718" t="s">
        <v>379</v>
      </c>
      <c r="R372" s="710">
        <f>SUM(E372:Q372)</f>
        <v>0</v>
      </c>
    </row>
    <row r="373" spans="1:18" s="317" customFormat="1" ht="15" customHeight="1">
      <c r="A373" s="408"/>
      <c r="B373" s="758"/>
      <c r="C373" s="331"/>
      <c r="D373" s="555" t="s">
        <v>509</v>
      </c>
      <c r="E373" s="564"/>
      <c r="F373" s="564"/>
      <c r="G373" s="564"/>
      <c r="H373" s="564"/>
      <c r="I373" s="564"/>
      <c r="J373" s="564"/>
      <c r="K373" s="718" t="s">
        <v>379</v>
      </c>
      <c r="L373" s="718" t="s">
        <v>379</v>
      </c>
      <c r="M373" s="718" t="s">
        <v>379</v>
      </c>
      <c r="N373" s="718" t="s">
        <v>379</v>
      </c>
      <c r="O373" s="718" t="s">
        <v>379</v>
      </c>
      <c r="P373" s="718" t="s">
        <v>379</v>
      </c>
      <c r="Q373" s="718" t="s">
        <v>379</v>
      </c>
      <c r="R373" s="710">
        <f>SUM(E373:Q373)</f>
        <v>0</v>
      </c>
    </row>
    <row r="374" spans="1:18" s="317" customFormat="1" ht="15" customHeight="1">
      <c r="A374" s="408"/>
      <c r="B374" s="758"/>
      <c r="C374" s="331"/>
      <c r="D374" s="555" t="s">
        <v>27</v>
      </c>
      <c r="E374" s="562"/>
      <c r="F374" s="562"/>
      <c r="G374" s="562"/>
      <c r="H374" s="562"/>
      <c r="I374" s="562"/>
      <c r="J374" s="563"/>
      <c r="K374" s="718">
        <v>0</v>
      </c>
      <c r="L374" s="718">
        <v>2500</v>
      </c>
      <c r="M374" s="718">
        <v>2500</v>
      </c>
      <c r="N374" s="718">
        <v>2500</v>
      </c>
      <c r="O374" s="718">
        <v>2500</v>
      </c>
      <c r="P374" s="718">
        <v>2500</v>
      </c>
      <c r="Q374" s="718">
        <v>2500</v>
      </c>
      <c r="R374" s="710">
        <f>SUM(E374:Q374)</f>
        <v>15000</v>
      </c>
    </row>
    <row r="375" spans="1:18" s="317" customFormat="1" ht="15" customHeight="1">
      <c r="A375" s="408"/>
      <c r="B375" s="758"/>
      <c r="C375" s="331"/>
      <c r="D375" s="338"/>
      <c r="E375" s="384"/>
      <c r="F375" s="384"/>
      <c r="G375" s="384"/>
      <c r="H375" s="384"/>
      <c r="I375" s="384"/>
      <c r="J375" s="384"/>
      <c r="K375" s="658"/>
      <c r="L375" s="658"/>
      <c r="M375" s="658"/>
      <c r="N375" s="658"/>
      <c r="O375" s="658"/>
      <c r="P375" s="755"/>
      <c r="Q375" s="755"/>
      <c r="R375" s="687"/>
    </row>
    <row r="376" spans="1:18" s="316" customFormat="1" ht="15" customHeight="1">
      <c r="A376" s="405"/>
      <c r="B376" s="762"/>
      <c r="C376" s="339"/>
      <c r="D376" s="340" t="str">
        <f>"TOTAL "&amp;D369</f>
        <v>TOTAL RECRUITMENT EXPENSES</v>
      </c>
      <c r="E376" s="365">
        <f t="shared" ref="E376:R376" si="57">SUM(E370:E375)</f>
        <v>0</v>
      </c>
      <c r="F376" s="365">
        <f t="shared" si="57"/>
        <v>0</v>
      </c>
      <c r="G376" s="365">
        <f t="shared" si="57"/>
        <v>0</v>
      </c>
      <c r="H376" s="365">
        <f t="shared" si="57"/>
        <v>0</v>
      </c>
      <c r="I376" s="365">
        <f t="shared" si="57"/>
        <v>0</v>
      </c>
      <c r="J376" s="365">
        <f t="shared" si="57"/>
        <v>0</v>
      </c>
      <c r="K376" s="674">
        <f t="shared" si="57"/>
        <v>0</v>
      </c>
      <c r="L376" s="674">
        <f t="shared" si="57"/>
        <v>2500</v>
      </c>
      <c r="M376" s="674">
        <f t="shared" si="57"/>
        <v>2500</v>
      </c>
      <c r="N376" s="674">
        <f t="shared" si="57"/>
        <v>2500</v>
      </c>
      <c r="O376" s="674">
        <f t="shared" si="57"/>
        <v>2500</v>
      </c>
      <c r="P376" s="674">
        <f t="shared" si="57"/>
        <v>42500</v>
      </c>
      <c r="Q376" s="745">
        <f t="shared" si="57"/>
        <v>2500</v>
      </c>
      <c r="R376" s="698">
        <f t="shared" si="57"/>
        <v>55000</v>
      </c>
    </row>
    <row r="377" spans="1:18" s="317" customFormat="1" ht="15" customHeight="1">
      <c r="A377" s="408"/>
      <c r="B377" s="758"/>
      <c r="C377" s="758"/>
      <c r="D377" s="34"/>
      <c r="E377" s="41"/>
      <c r="F377" s="41"/>
      <c r="G377" s="41"/>
      <c r="H377" s="41"/>
      <c r="I377" s="41"/>
      <c r="J377" s="41"/>
      <c r="K377" s="659"/>
      <c r="L377" s="659"/>
      <c r="M377" s="659"/>
      <c r="N377" s="659"/>
      <c r="O377" s="659"/>
      <c r="P377" s="659"/>
      <c r="Q377" s="659"/>
      <c r="R377" s="764"/>
    </row>
    <row r="378" spans="1:18" s="316" customFormat="1" ht="15" customHeight="1">
      <c r="A378" s="405"/>
      <c r="B378" s="762"/>
      <c r="C378" s="339"/>
      <c r="D378" s="544" t="s">
        <v>350</v>
      </c>
      <c r="E378" s="389"/>
      <c r="F378" s="389"/>
      <c r="G378" s="389"/>
      <c r="H378" s="389"/>
      <c r="I378" s="389"/>
      <c r="J378" s="390"/>
      <c r="K378" s="660"/>
      <c r="L378" s="660"/>
      <c r="M378" s="660"/>
      <c r="N378" s="660"/>
      <c r="O378" s="657"/>
      <c r="P378" s="754"/>
      <c r="Q378" s="754"/>
      <c r="R378" s="686"/>
    </row>
    <row r="379" spans="1:18" s="317" customFormat="1" ht="15" customHeight="1">
      <c r="A379" s="408"/>
      <c r="B379" s="758"/>
      <c r="C379" s="331"/>
      <c r="D379" s="338"/>
      <c r="E379" s="384"/>
      <c r="F379" s="384"/>
      <c r="G379" s="384"/>
      <c r="H379" s="384"/>
      <c r="I379" s="384"/>
      <c r="J379" s="387"/>
      <c r="K379" s="656"/>
      <c r="L379" s="656"/>
      <c r="M379" s="656"/>
      <c r="N379" s="656"/>
      <c r="O379" s="658"/>
      <c r="P379" s="755"/>
      <c r="Q379" s="755"/>
      <c r="R379" s="687"/>
    </row>
    <row r="380" spans="1:18" s="317" customFormat="1" ht="15" customHeight="1">
      <c r="A380" s="408"/>
      <c r="B380" s="758"/>
      <c r="C380" s="331"/>
      <c r="D380" s="711" t="s">
        <v>351</v>
      </c>
      <c r="E380" s="724"/>
      <c r="F380" s="724"/>
      <c r="G380" s="724"/>
      <c r="H380" s="724"/>
      <c r="I380" s="724"/>
      <c r="J380" s="725"/>
      <c r="K380" s="718">
        <v>0</v>
      </c>
      <c r="L380" s="718">
        <v>0</v>
      </c>
      <c r="M380" s="718">
        <v>0</v>
      </c>
      <c r="N380" s="718">
        <v>0</v>
      </c>
      <c r="O380" s="718">
        <v>0</v>
      </c>
      <c r="P380" s="718">
        <v>0</v>
      </c>
      <c r="Q380" s="718">
        <v>0</v>
      </c>
      <c r="R380" s="710">
        <f>SUM(E380:Q380)</f>
        <v>0</v>
      </c>
    </row>
    <row r="381" spans="1:18" s="317" customFormat="1" ht="15" customHeight="1">
      <c r="A381" s="408"/>
      <c r="B381" s="758"/>
      <c r="C381" s="331"/>
      <c r="D381" s="711" t="s">
        <v>352</v>
      </c>
      <c r="E381" s="724"/>
      <c r="F381" s="724"/>
      <c r="G381" s="724"/>
      <c r="H381" s="724"/>
      <c r="I381" s="724"/>
      <c r="J381" s="725"/>
      <c r="K381" s="718">
        <v>0</v>
      </c>
      <c r="L381" s="718">
        <v>0</v>
      </c>
      <c r="M381" s="718">
        <v>0</v>
      </c>
      <c r="N381" s="718">
        <v>0</v>
      </c>
      <c r="O381" s="718">
        <v>0</v>
      </c>
      <c r="P381" s="718">
        <v>0</v>
      </c>
      <c r="Q381" s="744">
        <v>0</v>
      </c>
      <c r="R381" s="710">
        <f>SUM(E381:Q381)</f>
        <v>0</v>
      </c>
    </row>
    <row r="382" spans="1:18" s="317" customFormat="1" ht="15" customHeight="1">
      <c r="A382" s="408"/>
      <c r="B382" s="758"/>
      <c r="C382" s="331"/>
      <c r="D382" s="711" t="s">
        <v>510</v>
      </c>
      <c r="E382" s="724"/>
      <c r="F382" s="724"/>
      <c r="G382" s="724"/>
      <c r="H382" s="724"/>
      <c r="I382" s="724"/>
      <c r="J382" s="725"/>
      <c r="K382" s="718">
        <v>0</v>
      </c>
      <c r="L382" s="718">
        <v>0</v>
      </c>
      <c r="M382" s="718">
        <v>0</v>
      </c>
      <c r="N382" s="718">
        <v>0</v>
      </c>
      <c r="O382" s="718">
        <v>0</v>
      </c>
      <c r="P382" s="718">
        <v>0</v>
      </c>
      <c r="Q382" s="718">
        <v>0</v>
      </c>
      <c r="R382" s="710">
        <f>SUM(E382:Q382)</f>
        <v>0</v>
      </c>
    </row>
    <row r="383" spans="1:18" s="317" customFormat="1" ht="15" customHeight="1">
      <c r="A383" s="408"/>
      <c r="B383" s="758"/>
      <c r="C383" s="331"/>
      <c r="D383" s="711" t="s">
        <v>511</v>
      </c>
      <c r="E383" s="724"/>
      <c r="F383" s="724"/>
      <c r="G383" s="724"/>
      <c r="H383" s="724"/>
      <c r="I383" s="724"/>
      <c r="J383" s="725"/>
      <c r="K383" s="718"/>
      <c r="L383" s="718"/>
      <c r="M383" s="718"/>
      <c r="N383" s="718"/>
      <c r="O383" s="718"/>
      <c r="P383" s="744"/>
      <c r="Q383" s="744"/>
      <c r="R383" s="710"/>
    </row>
    <row r="384" spans="1:18" s="317" customFormat="1" ht="15" customHeight="1">
      <c r="A384" s="408"/>
      <c r="B384" s="758"/>
      <c r="C384" s="331"/>
      <c r="D384" s="338"/>
      <c r="E384" s="384"/>
      <c r="F384" s="384"/>
      <c r="G384" s="384"/>
      <c r="H384" s="384"/>
      <c r="I384" s="384"/>
      <c r="J384" s="387"/>
      <c r="K384" s="656"/>
      <c r="L384" s="656"/>
      <c r="M384" s="656"/>
      <c r="N384" s="656"/>
      <c r="O384" s="656"/>
      <c r="P384" s="753"/>
      <c r="Q384" s="755"/>
      <c r="R384" s="687"/>
    </row>
    <row r="385" spans="1:18" s="316" customFormat="1" ht="15" customHeight="1">
      <c r="A385" s="405"/>
      <c r="B385" s="762"/>
      <c r="C385" s="339"/>
      <c r="D385" s="340" t="str">
        <f>"TOTAL "&amp;D378</f>
        <v>TOTAL PREOPENING TASK FORCE</v>
      </c>
      <c r="E385" s="365">
        <f>SUM(E379:E384)</f>
        <v>0</v>
      </c>
      <c r="F385" s="365">
        <f t="shared" ref="F385:R385" si="58">SUM(F379:F384)</f>
        <v>0</v>
      </c>
      <c r="G385" s="365">
        <f t="shared" si="58"/>
        <v>0</v>
      </c>
      <c r="H385" s="365">
        <f t="shared" si="58"/>
        <v>0</v>
      </c>
      <c r="I385" s="365">
        <f>SUM(I379:I384)</f>
        <v>0</v>
      </c>
      <c r="J385" s="365">
        <f t="shared" si="58"/>
        <v>0</v>
      </c>
      <c r="K385" s="674">
        <f t="shared" si="58"/>
        <v>0</v>
      </c>
      <c r="L385" s="674">
        <f t="shared" si="58"/>
        <v>0</v>
      </c>
      <c r="M385" s="674">
        <f t="shared" si="58"/>
        <v>0</v>
      </c>
      <c r="N385" s="674">
        <f t="shared" si="58"/>
        <v>0</v>
      </c>
      <c r="O385" s="674">
        <f t="shared" si="58"/>
        <v>0</v>
      </c>
      <c r="P385" s="674">
        <f t="shared" si="58"/>
        <v>0</v>
      </c>
      <c r="Q385" s="745">
        <f t="shared" si="58"/>
        <v>0</v>
      </c>
      <c r="R385" s="698">
        <f t="shared" si="58"/>
        <v>0</v>
      </c>
    </row>
    <row r="386" spans="1:18" s="317" customFormat="1" ht="15" customHeight="1">
      <c r="A386" s="408"/>
      <c r="B386" s="758"/>
      <c r="C386" s="758"/>
      <c r="D386" s="34"/>
      <c r="E386" s="41"/>
      <c r="F386" s="41"/>
      <c r="G386" s="41"/>
      <c r="H386" s="41"/>
      <c r="I386" s="41"/>
      <c r="J386" s="770"/>
      <c r="K386" s="771"/>
      <c r="L386" s="771"/>
      <c r="M386" s="771"/>
      <c r="N386" s="771"/>
      <c r="O386" s="771"/>
      <c r="P386" s="771"/>
      <c r="Q386" s="659"/>
      <c r="R386" s="764"/>
    </row>
    <row r="387" spans="1:18" s="316" customFormat="1" ht="15" customHeight="1">
      <c r="A387" s="405"/>
      <c r="B387" s="762"/>
      <c r="C387" s="339"/>
      <c r="D387" s="544" t="s">
        <v>335</v>
      </c>
      <c r="E387" s="389"/>
      <c r="F387" s="389"/>
      <c r="G387" s="389"/>
      <c r="H387" s="389"/>
      <c r="I387" s="389"/>
      <c r="J387" s="390"/>
      <c r="K387" s="660"/>
      <c r="L387" s="660"/>
      <c r="M387" s="660"/>
      <c r="N387" s="660"/>
      <c r="O387" s="657"/>
      <c r="P387" s="754"/>
      <c r="Q387" s="754"/>
      <c r="R387" s="686"/>
    </row>
    <row r="388" spans="1:18" s="317" customFormat="1" ht="15" customHeight="1">
      <c r="A388" s="408"/>
      <c r="B388" s="758"/>
      <c r="C388" s="331"/>
      <c r="D388" s="338"/>
      <c r="E388" s="384"/>
      <c r="F388" s="384"/>
      <c r="G388" s="384"/>
      <c r="H388" s="384"/>
      <c r="I388" s="384"/>
      <c r="J388" s="387"/>
      <c r="K388" s="656"/>
      <c r="L388" s="656"/>
      <c r="M388" s="656"/>
      <c r="N388" s="656"/>
      <c r="O388" s="658"/>
      <c r="P388" s="755"/>
      <c r="Q388" s="755"/>
      <c r="R388" s="687"/>
    </row>
    <row r="389" spans="1:18" s="317" customFormat="1" ht="15" customHeight="1">
      <c r="A389" s="408"/>
      <c r="B389" s="758"/>
      <c r="C389" s="331"/>
      <c r="D389" s="555" t="s">
        <v>59</v>
      </c>
      <c r="E389" s="564"/>
      <c r="F389" s="564"/>
      <c r="G389" s="564"/>
      <c r="H389" s="564"/>
      <c r="I389" s="564"/>
      <c r="J389" s="563"/>
      <c r="K389" s="718">
        <v>0</v>
      </c>
      <c r="L389" s="718">
        <v>0</v>
      </c>
      <c r="M389" s="718">
        <v>0</v>
      </c>
      <c r="N389" s="718">
        <v>0</v>
      </c>
      <c r="O389" s="718">
        <v>0</v>
      </c>
      <c r="P389" s="718">
        <v>0</v>
      </c>
      <c r="Q389" s="718">
        <v>0</v>
      </c>
      <c r="R389" s="710">
        <f>SUM(E389:Q389)</f>
        <v>0</v>
      </c>
    </row>
    <row r="390" spans="1:18" s="317" customFormat="1" ht="15" customHeight="1">
      <c r="A390" s="408"/>
      <c r="B390" s="758"/>
      <c r="C390" s="331"/>
      <c r="D390" s="555" t="s">
        <v>387</v>
      </c>
      <c r="E390" s="562"/>
      <c r="F390" s="562"/>
      <c r="G390" s="562"/>
      <c r="H390" s="562"/>
      <c r="I390" s="562"/>
      <c r="J390" s="563"/>
      <c r="K390" s="718">
        <v>0</v>
      </c>
      <c r="L390" s="718">
        <v>0</v>
      </c>
      <c r="M390" s="718">
        <v>0</v>
      </c>
      <c r="N390" s="718">
        <v>0</v>
      </c>
      <c r="O390" s="718">
        <v>0</v>
      </c>
      <c r="P390" s="718">
        <v>0</v>
      </c>
      <c r="Q390" s="718">
        <v>0</v>
      </c>
      <c r="R390" s="710">
        <f>SUM(E390:Q390)</f>
        <v>0</v>
      </c>
    </row>
    <row r="391" spans="1:18" s="317" customFormat="1" ht="15" customHeight="1">
      <c r="A391" s="408"/>
      <c r="B391" s="758"/>
      <c r="C391" s="331"/>
      <c r="D391" s="555" t="s">
        <v>515</v>
      </c>
      <c r="E391" s="562"/>
      <c r="F391" s="562"/>
      <c r="G391" s="562"/>
      <c r="H391" s="562"/>
      <c r="I391" s="562"/>
      <c r="J391" s="563"/>
      <c r="K391" s="718">
        <v>0</v>
      </c>
      <c r="L391" s="718">
        <v>0</v>
      </c>
      <c r="M391" s="718">
        <v>0</v>
      </c>
      <c r="N391" s="718">
        <v>0</v>
      </c>
      <c r="O391" s="718">
        <v>0</v>
      </c>
      <c r="P391" s="718">
        <v>0</v>
      </c>
      <c r="Q391" s="718">
        <v>0</v>
      </c>
      <c r="R391" s="710">
        <f>SUM(E391:Q391)</f>
        <v>0</v>
      </c>
    </row>
    <row r="392" spans="1:18" s="317" customFormat="1" ht="15" customHeight="1">
      <c r="A392" s="408"/>
      <c r="B392" s="758"/>
      <c r="C392" s="331"/>
      <c r="D392" s="555" t="s">
        <v>27</v>
      </c>
      <c r="E392" s="562"/>
      <c r="F392" s="562"/>
      <c r="G392" s="562"/>
      <c r="H392" s="562"/>
      <c r="I392" s="562"/>
      <c r="J392" s="563"/>
      <c r="K392" s="718">
        <v>0</v>
      </c>
      <c r="L392" s="718">
        <v>0</v>
      </c>
      <c r="M392" s="718">
        <v>0</v>
      </c>
      <c r="N392" s="718">
        <v>5000</v>
      </c>
      <c r="O392" s="718">
        <v>5000</v>
      </c>
      <c r="P392" s="718">
        <v>5000</v>
      </c>
      <c r="Q392" s="718">
        <v>5000</v>
      </c>
      <c r="R392" s="710">
        <f>SUM(E392:Q392)</f>
        <v>20000</v>
      </c>
    </row>
    <row r="393" spans="1:18" s="317" customFormat="1" ht="15" customHeight="1">
      <c r="A393" s="408"/>
      <c r="B393" s="758"/>
      <c r="C393" s="331"/>
      <c r="D393" s="338"/>
      <c r="E393" s="384"/>
      <c r="F393" s="384"/>
      <c r="G393" s="384"/>
      <c r="H393" s="384"/>
      <c r="I393" s="384"/>
      <c r="J393" s="387"/>
      <c r="K393" s="656"/>
      <c r="L393" s="656"/>
      <c r="M393" s="656"/>
      <c r="N393" s="656"/>
      <c r="O393" s="656"/>
      <c r="P393" s="753"/>
      <c r="Q393" s="755"/>
      <c r="R393" s="687"/>
    </row>
    <row r="394" spans="1:18" s="316" customFormat="1" ht="15" customHeight="1">
      <c r="A394" s="405"/>
      <c r="B394" s="762"/>
      <c r="C394" s="339"/>
      <c r="D394" s="340" t="str">
        <f>"TOTAL "&amp;D387</f>
        <v>TOTAL TRAINING EXPENSES</v>
      </c>
      <c r="E394" s="365">
        <f t="shared" ref="E394:R394" si="59">SUM(E388:E393)</f>
        <v>0</v>
      </c>
      <c r="F394" s="365">
        <f t="shared" si="59"/>
        <v>0</v>
      </c>
      <c r="G394" s="365">
        <f t="shared" si="59"/>
        <v>0</v>
      </c>
      <c r="H394" s="365">
        <f t="shared" si="59"/>
        <v>0</v>
      </c>
      <c r="I394" s="365">
        <f t="shared" si="59"/>
        <v>0</v>
      </c>
      <c r="J394" s="365">
        <f t="shared" si="59"/>
        <v>0</v>
      </c>
      <c r="K394" s="674">
        <f t="shared" si="59"/>
        <v>0</v>
      </c>
      <c r="L394" s="674">
        <f t="shared" si="59"/>
        <v>0</v>
      </c>
      <c r="M394" s="674">
        <f t="shared" si="59"/>
        <v>0</v>
      </c>
      <c r="N394" s="674">
        <f t="shared" si="59"/>
        <v>5000</v>
      </c>
      <c r="O394" s="674">
        <f t="shared" si="59"/>
        <v>5000</v>
      </c>
      <c r="P394" s="674">
        <f t="shared" si="59"/>
        <v>5000</v>
      </c>
      <c r="Q394" s="745">
        <f t="shared" si="59"/>
        <v>5000</v>
      </c>
      <c r="R394" s="698">
        <f t="shared" si="59"/>
        <v>20000</v>
      </c>
    </row>
    <row r="395" spans="1:18" s="317" customFormat="1" ht="15" customHeight="1">
      <c r="A395" s="408"/>
      <c r="B395" s="758"/>
      <c r="C395" s="758"/>
      <c r="D395" s="34"/>
      <c r="E395" s="41"/>
      <c r="F395" s="41"/>
      <c r="G395" s="41"/>
      <c r="H395" s="41"/>
      <c r="I395" s="41"/>
      <c r="J395" s="770"/>
      <c r="K395" s="771"/>
      <c r="L395" s="771"/>
      <c r="M395" s="771"/>
      <c r="N395" s="771"/>
      <c r="O395" s="771"/>
      <c r="P395" s="771"/>
      <c r="Q395" s="659"/>
      <c r="R395" s="764"/>
    </row>
    <row r="396" spans="1:18" s="316" customFormat="1" ht="15" customHeight="1">
      <c r="A396" s="405"/>
      <c r="B396" s="762"/>
      <c r="C396" s="391"/>
      <c r="D396" s="545" t="s">
        <v>336</v>
      </c>
      <c r="E396" s="389"/>
      <c r="F396" s="389"/>
      <c r="G396" s="389"/>
      <c r="H396" s="389"/>
      <c r="I396" s="389"/>
      <c r="J396" s="390"/>
      <c r="K396" s="660"/>
      <c r="L396" s="660"/>
      <c r="M396" s="660"/>
      <c r="N396" s="660"/>
      <c r="O396" s="660"/>
      <c r="P396" s="793"/>
      <c r="Q396" s="754"/>
      <c r="R396" s="686"/>
    </row>
    <row r="397" spans="1:18" s="317" customFormat="1" ht="15" customHeight="1">
      <c r="A397" s="408"/>
      <c r="B397" s="758"/>
      <c r="C397" s="392"/>
      <c r="D397" s="347"/>
      <c r="E397" s="384"/>
      <c r="F397" s="384"/>
      <c r="G397" s="384"/>
      <c r="H397" s="384"/>
      <c r="I397" s="384"/>
      <c r="J397" s="387"/>
      <c r="K397" s="656"/>
      <c r="L397" s="656"/>
      <c r="M397" s="656"/>
      <c r="N397" s="656"/>
      <c r="O397" s="656"/>
      <c r="P397" s="753"/>
      <c r="Q397" s="755"/>
      <c r="R397" s="687"/>
    </row>
    <row r="398" spans="1:18" s="317" customFormat="1" ht="15" customHeight="1">
      <c r="A398" s="408"/>
      <c r="B398" s="758"/>
      <c r="C398" s="392"/>
      <c r="D398" s="549" t="s">
        <v>65</v>
      </c>
      <c r="E398" s="564"/>
      <c r="F398" s="564"/>
      <c r="G398" s="564"/>
      <c r="H398" s="564"/>
      <c r="I398" s="564"/>
      <c r="J398" s="560"/>
      <c r="K398" s="718">
        <v>0</v>
      </c>
      <c r="L398" s="718">
        <v>3500</v>
      </c>
      <c r="M398" s="718">
        <v>14000</v>
      </c>
      <c r="N398" s="718">
        <v>28500</v>
      </c>
      <c r="O398" s="718">
        <v>66000</v>
      </c>
      <c r="P398" s="718">
        <v>148000</v>
      </c>
      <c r="Q398" s="718">
        <v>212000</v>
      </c>
      <c r="R398" s="710">
        <f t="shared" ref="R398:R404" si="60">SUM(E398:Q398)</f>
        <v>472000</v>
      </c>
    </row>
    <row r="399" spans="1:18" s="317" customFormat="1" ht="15" customHeight="1">
      <c r="A399" s="408"/>
      <c r="B399" s="758"/>
      <c r="C399" s="392"/>
      <c r="D399" s="549" t="s">
        <v>337</v>
      </c>
      <c r="E399" s="564"/>
      <c r="F399" s="564"/>
      <c r="G399" s="564"/>
      <c r="H399" s="564"/>
      <c r="I399" s="564"/>
      <c r="J399" s="560"/>
      <c r="K399" s="718">
        <v>0</v>
      </c>
      <c r="L399" s="718">
        <v>0</v>
      </c>
      <c r="M399" s="718">
        <v>0</v>
      </c>
      <c r="N399" s="718">
        <v>0</v>
      </c>
      <c r="O399" s="718">
        <v>0</v>
      </c>
      <c r="P399" s="718">
        <v>0</v>
      </c>
      <c r="Q399" s="718">
        <v>0</v>
      </c>
      <c r="R399" s="710">
        <f t="shared" si="60"/>
        <v>0</v>
      </c>
    </row>
    <row r="400" spans="1:18" s="317" customFormat="1" ht="15" customHeight="1">
      <c r="A400" s="408"/>
      <c r="B400" s="758"/>
      <c r="C400" s="392"/>
      <c r="D400" s="549" t="s">
        <v>514</v>
      </c>
      <c r="E400" s="564"/>
      <c r="F400" s="564"/>
      <c r="G400" s="564"/>
      <c r="H400" s="564"/>
      <c r="I400" s="564"/>
      <c r="J400" s="560"/>
      <c r="K400" s="718">
        <v>0</v>
      </c>
      <c r="L400" s="718">
        <v>4000</v>
      </c>
      <c r="M400" s="718">
        <v>0</v>
      </c>
      <c r="N400" s="718">
        <v>2500</v>
      </c>
      <c r="O400" s="718">
        <v>0</v>
      </c>
      <c r="P400" s="718">
        <v>10000</v>
      </c>
      <c r="Q400" s="718">
        <v>0</v>
      </c>
      <c r="R400" s="710">
        <f>SUM(E400:Q400)</f>
        <v>16500</v>
      </c>
    </row>
    <row r="401" spans="1:18" s="317" customFormat="1" ht="15" customHeight="1">
      <c r="A401" s="408"/>
      <c r="B401" s="758"/>
      <c r="C401" s="392"/>
      <c r="D401" s="555" t="s">
        <v>60</v>
      </c>
      <c r="E401" s="560"/>
      <c r="F401" s="560"/>
      <c r="G401" s="560"/>
      <c r="H401" s="560"/>
      <c r="I401" s="560"/>
      <c r="J401" s="561"/>
      <c r="K401" s="718">
        <v>0</v>
      </c>
      <c r="L401" s="718">
        <v>1200</v>
      </c>
      <c r="M401" s="718">
        <v>4200</v>
      </c>
      <c r="N401" s="718">
        <v>5800</v>
      </c>
      <c r="O401" s="718">
        <v>15000</v>
      </c>
      <c r="P401" s="718">
        <v>32800</v>
      </c>
      <c r="Q401" s="718">
        <v>25600</v>
      </c>
      <c r="R401" s="710">
        <f t="shared" si="60"/>
        <v>84600</v>
      </c>
    </row>
    <row r="402" spans="1:18" s="317" customFormat="1" ht="15" customHeight="1">
      <c r="A402" s="408"/>
      <c r="B402" s="758"/>
      <c r="C402" s="392"/>
      <c r="D402" s="555" t="s">
        <v>61</v>
      </c>
      <c r="E402" s="560"/>
      <c r="F402" s="560"/>
      <c r="G402" s="560"/>
      <c r="H402" s="560"/>
      <c r="I402" s="560"/>
      <c r="J402" s="563"/>
      <c r="K402" s="718">
        <v>0</v>
      </c>
      <c r="L402" s="718">
        <v>200</v>
      </c>
      <c r="M402" s="718">
        <v>0</v>
      </c>
      <c r="N402" s="718">
        <v>200</v>
      </c>
      <c r="O402" s="718">
        <v>0</v>
      </c>
      <c r="P402" s="718">
        <v>800</v>
      </c>
      <c r="Q402" s="718">
        <v>0</v>
      </c>
      <c r="R402" s="710">
        <f t="shared" si="60"/>
        <v>1200</v>
      </c>
    </row>
    <row r="403" spans="1:18" s="317" customFormat="1" ht="15" customHeight="1">
      <c r="A403" s="408"/>
      <c r="B403" s="758"/>
      <c r="C403" s="392"/>
      <c r="D403" s="555" t="s">
        <v>513</v>
      </c>
      <c r="E403" s="560"/>
      <c r="F403" s="560"/>
      <c r="G403" s="560"/>
      <c r="H403" s="560"/>
      <c r="I403" s="560"/>
      <c r="J403" s="563"/>
      <c r="K403" s="718">
        <v>0</v>
      </c>
      <c r="L403" s="718">
        <v>0</v>
      </c>
      <c r="M403" s="718">
        <v>5000</v>
      </c>
      <c r="N403" s="718">
        <v>5000</v>
      </c>
      <c r="O403" s="718">
        <v>5000</v>
      </c>
      <c r="P403" s="718">
        <v>5000</v>
      </c>
      <c r="Q403" s="718">
        <v>5000</v>
      </c>
      <c r="R403" s="710">
        <f t="shared" si="60"/>
        <v>25000</v>
      </c>
    </row>
    <row r="404" spans="1:18" s="317" customFormat="1" ht="15" customHeight="1">
      <c r="A404" s="408"/>
      <c r="B404" s="758"/>
      <c r="C404" s="392"/>
      <c r="D404" s="549" t="s">
        <v>512</v>
      </c>
      <c r="E404" s="562"/>
      <c r="F404" s="562"/>
      <c r="G404" s="562"/>
      <c r="H404" s="562"/>
      <c r="I404" s="562"/>
      <c r="J404" s="562"/>
      <c r="K404" s="718">
        <v>0</v>
      </c>
      <c r="L404" s="718">
        <v>0</v>
      </c>
      <c r="M404" s="718">
        <v>0</v>
      </c>
      <c r="N404" s="718">
        <v>25000</v>
      </c>
      <c r="O404" s="718">
        <v>0</v>
      </c>
      <c r="P404" s="718">
        <v>25000</v>
      </c>
      <c r="Q404" s="718">
        <v>0</v>
      </c>
      <c r="R404" s="710">
        <f t="shared" si="60"/>
        <v>50000</v>
      </c>
    </row>
    <row r="405" spans="1:18" s="317" customFormat="1" ht="15" customHeight="1">
      <c r="A405" s="408"/>
      <c r="B405" s="758"/>
      <c r="C405" s="392"/>
      <c r="D405" s="338"/>
      <c r="E405" s="363"/>
      <c r="F405" s="363"/>
      <c r="G405" s="363"/>
      <c r="H405" s="363"/>
      <c r="I405" s="363"/>
      <c r="J405" s="353"/>
      <c r="K405" s="649"/>
      <c r="L405" s="649"/>
      <c r="M405" s="649"/>
      <c r="N405" s="649"/>
      <c r="O405" s="649"/>
      <c r="P405" s="756"/>
      <c r="Q405" s="756"/>
      <c r="R405" s="705"/>
    </row>
    <row r="406" spans="1:18" s="316" customFormat="1" ht="15" customHeight="1">
      <c r="A406" s="405"/>
      <c r="B406" s="762"/>
      <c r="C406" s="339"/>
      <c r="D406" s="340" t="str">
        <f>"TOTAL "&amp;D396</f>
        <v>TOTAL STAFF EXPENSES</v>
      </c>
      <c r="E406" s="365">
        <f t="shared" ref="E406:R406" si="61">SUM(E397:E405)</f>
        <v>0</v>
      </c>
      <c r="F406" s="365">
        <f t="shared" si="61"/>
        <v>0</v>
      </c>
      <c r="G406" s="365">
        <f t="shared" si="61"/>
        <v>0</v>
      </c>
      <c r="H406" s="365">
        <f t="shared" si="61"/>
        <v>0</v>
      </c>
      <c r="I406" s="365">
        <f t="shared" si="61"/>
        <v>0</v>
      </c>
      <c r="J406" s="365">
        <f t="shared" si="61"/>
        <v>0</v>
      </c>
      <c r="K406" s="674">
        <f t="shared" si="61"/>
        <v>0</v>
      </c>
      <c r="L406" s="674">
        <f t="shared" si="61"/>
        <v>8900</v>
      </c>
      <c r="M406" s="674">
        <f t="shared" si="61"/>
        <v>23200</v>
      </c>
      <c r="N406" s="674">
        <f t="shared" si="61"/>
        <v>67000</v>
      </c>
      <c r="O406" s="674">
        <f t="shared" si="61"/>
        <v>86000</v>
      </c>
      <c r="P406" s="674">
        <f t="shared" si="61"/>
        <v>221600</v>
      </c>
      <c r="Q406" s="745">
        <f t="shared" si="61"/>
        <v>242600</v>
      </c>
      <c r="R406" s="698">
        <f t="shared" si="61"/>
        <v>649300</v>
      </c>
    </row>
    <row r="407" spans="1:18" s="317" customFormat="1" ht="15" customHeight="1">
      <c r="A407" s="408"/>
      <c r="B407" s="758"/>
      <c r="C407" s="758"/>
      <c r="D407" s="354" t="s">
        <v>312</v>
      </c>
      <c r="E407" s="40">
        <f t="shared" ref="E407:J407" si="62">E406+E385+E376+E367</f>
        <v>0</v>
      </c>
      <c r="F407" s="40">
        <f t="shared" si="62"/>
        <v>0</v>
      </c>
      <c r="G407" s="40">
        <f t="shared" si="62"/>
        <v>0</v>
      </c>
      <c r="H407" s="40">
        <f t="shared" si="62"/>
        <v>0</v>
      </c>
      <c r="I407" s="40">
        <f t="shared" si="62"/>
        <v>0</v>
      </c>
      <c r="J407" s="40">
        <f t="shared" si="62"/>
        <v>0</v>
      </c>
      <c r="K407" s="670">
        <f t="shared" ref="K407:R407" si="63">K406+K385+K376+K367+K394</f>
        <v>0</v>
      </c>
      <c r="L407" s="670">
        <f t="shared" si="63"/>
        <v>21300</v>
      </c>
      <c r="M407" s="670">
        <f t="shared" si="63"/>
        <v>54025</v>
      </c>
      <c r="N407" s="670">
        <f t="shared" si="63"/>
        <v>106100</v>
      </c>
      <c r="O407" s="670">
        <f t="shared" si="63"/>
        <v>130250</v>
      </c>
      <c r="P407" s="670">
        <f t="shared" si="63"/>
        <v>286350</v>
      </c>
      <c r="Q407" s="670">
        <f t="shared" si="63"/>
        <v>266850</v>
      </c>
      <c r="R407" s="670">
        <f t="shared" si="63"/>
        <v>864875</v>
      </c>
    </row>
    <row r="408" spans="1:18" s="317" customFormat="1" ht="15" customHeight="1">
      <c r="A408" s="408"/>
      <c r="B408" s="404" t="str">
        <f>"TOTAL "&amp;B337</f>
        <v>TOTAL HUMAN RESOURCES DIVISION</v>
      </c>
      <c r="C408" s="408"/>
      <c r="D408" s="408"/>
      <c r="E408" s="344">
        <f t="shared" ref="E408:R408" si="64">E407+E342</f>
        <v>0</v>
      </c>
      <c r="F408" s="344">
        <f t="shared" si="64"/>
        <v>0</v>
      </c>
      <c r="G408" s="344">
        <f t="shared" si="64"/>
        <v>0</v>
      </c>
      <c r="H408" s="344">
        <f t="shared" si="64"/>
        <v>0</v>
      </c>
      <c r="I408" s="344">
        <f t="shared" si="64"/>
        <v>0</v>
      </c>
      <c r="J408" s="344">
        <f t="shared" si="64"/>
        <v>0</v>
      </c>
      <c r="K408" s="671">
        <f t="shared" si="64"/>
        <v>24140</v>
      </c>
      <c r="L408" s="671">
        <f t="shared" si="64"/>
        <v>48635</v>
      </c>
      <c r="M408" s="671">
        <f t="shared" si="64"/>
        <v>91300</v>
      </c>
      <c r="N408" s="671">
        <f t="shared" si="64"/>
        <v>163965</v>
      </c>
      <c r="O408" s="671">
        <f t="shared" si="64"/>
        <v>233910</v>
      </c>
      <c r="P408" s="671">
        <f t="shared" si="64"/>
        <v>405275</v>
      </c>
      <c r="Q408" s="671">
        <f t="shared" si="64"/>
        <v>385775</v>
      </c>
      <c r="R408" s="691">
        <f t="shared" si="64"/>
        <v>1353000</v>
      </c>
    </row>
    <row r="409" spans="1:18" s="317" customFormat="1" ht="15" customHeight="1">
      <c r="D409" s="43"/>
      <c r="E409" s="393"/>
      <c r="F409" s="393"/>
      <c r="G409" s="393"/>
      <c r="H409" s="393"/>
      <c r="I409" s="393"/>
      <c r="J409" s="394"/>
      <c r="K409" s="661"/>
      <c r="L409" s="661"/>
      <c r="M409" s="661"/>
      <c r="N409" s="661"/>
      <c r="O409" s="661"/>
      <c r="P409" s="661"/>
      <c r="Q409" s="662"/>
      <c r="R409" s="706"/>
    </row>
    <row r="410" spans="1:18" s="317" customFormat="1" ht="15" customHeight="1">
      <c r="D410" s="36" t="s">
        <v>29</v>
      </c>
      <c r="E410" s="40">
        <f t="shared" ref="E410:R410" si="65">E342+E309+E178+E123+E85+E49+E14</f>
        <v>0</v>
      </c>
      <c r="F410" s="40">
        <f t="shared" si="65"/>
        <v>0</v>
      </c>
      <c r="G410" s="40">
        <f t="shared" si="65"/>
        <v>0</v>
      </c>
      <c r="H410" s="40">
        <f t="shared" si="65"/>
        <v>0</v>
      </c>
      <c r="I410" s="40">
        <f t="shared" si="65"/>
        <v>0</v>
      </c>
      <c r="J410" s="40">
        <f t="shared" si="65"/>
        <v>0</v>
      </c>
      <c r="K410" s="670">
        <f t="shared" si="65"/>
        <v>34790</v>
      </c>
      <c r="L410" s="670">
        <f t="shared" si="65"/>
        <v>158330</v>
      </c>
      <c r="M410" s="670">
        <f t="shared" si="65"/>
        <v>550250</v>
      </c>
      <c r="N410" s="670">
        <f t="shared" si="65"/>
        <v>835670</v>
      </c>
      <c r="O410" s="670">
        <f t="shared" si="65"/>
        <v>1194930</v>
      </c>
      <c r="P410" s="670">
        <f t="shared" si="65"/>
        <v>2374595</v>
      </c>
      <c r="Q410" s="670">
        <f t="shared" si="65"/>
        <v>2407255</v>
      </c>
      <c r="R410" s="690">
        <f t="shared" si="65"/>
        <v>7555820</v>
      </c>
    </row>
    <row r="411" spans="1:18" s="317" customFormat="1" ht="15" customHeight="1">
      <c r="D411" s="36" t="s">
        <v>28</v>
      </c>
      <c r="E411" s="40">
        <f t="shared" ref="E411:R411" si="66">E407+E334+E301+E167+E112+E74+E37</f>
        <v>0</v>
      </c>
      <c r="F411" s="40">
        <f t="shared" si="66"/>
        <v>0</v>
      </c>
      <c r="G411" s="40">
        <f t="shared" si="66"/>
        <v>0</v>
      </c>
      <c r="H411" s="40">
        <f t="shared" si="66"/>
        <v>0</v>
      </c>
      <c r="I411" s="40">
        <f t="shared" si="66"/>
        <v>0</v>
      </c>
      <c r="J411" s="40">
        <f t="shared" si="66"/>
        <v>0</v>
      </c>
      <c r="K411" s="670">
        <f t="shared" si="66"/>
        <v>0</v>
      </c>
      <c r="L411" s="670">
        <f t="shared" si="66"/>
        <v>73306</v>
      </c>
      <c r="M411" s="670">
        <f t="shared" si="66"/>
        <v>332250</v>
      </c>
      <c r="N411" s="670">
        <f t="shared" si="66"/>
        <v>448600</v>
      </c>
      <c r="O411" s="670">
        <f t="shared" si="66"/>
        <v>1002650</v>
      </c>
      <c r="P411" s="670">
        <f t="shared" si="66"/>
        <v>1565350</v>
      </c>
      <c r="Q411" s="670">
        <f t="shared" si="66"/>
        <v>3483400</v>
      </c>
      <c r="R411" s="690">
        <f t="shared" si="66"/>
        <v>6905556</v>
      </c>
    </row>
    <row r="412" spans="1:18" s="317" customFormat="1" ht="15" customHeight="1" thickBot="1">
      <c r="D412" s="42" t="s">
        <v>30</v>
      </c>
      <c r="E412" s="395" t="e">
        <f>E411+E410+#REF!</f>
        <v>#REF!</v>
      </c>
      <c r="F412" s="395" t="e">
        <f>F411+F410+#REF!</f>
        <v>#REF!</v>
      </c>
      <c r="G412" s="395" t="e">
        <f>G411+G410+#REF!</f>
        <v>#REF!</v>
      </c>
      <c r="H412" s="395" t="e">
        <f>H411+H410+#REF!</f>
        <v>#REF!</v>
      </c>
      <c r="I412" s="395" t="e">
        <f>I411+I410+#REF!</f>
        <v>#REF!</v>
      </c>
      <c r="J412" s="395" t="e">
        <f>J411+J410+#REF!</f>
        <v>#REF!</v>
      </c>
      <c r="K412" s="672">
        <f>K411+K410</f>
        <v>34790</v>
      </c>
      <c r="L412" s="672">
        <f t="shared" ref="L412:R412" si="67">L411+L410</f>
        <v>231636</v>
      </c>
      <c r="M412" s="672">
        <f t="shared" si="67"/>
        <v>882500</v>
      </c>
      <c r="N412" s="672">
        <f t="shared" si="67"/>
        <v>1284270</v>
      </c>
      <c r="O412" s="672">
        <f t="shared" si="67"/>
        <v>2197580</v>
      </c>
      <c r="P412" s="672">
        <f t="shared" si="67"/>
        <v>3939945</v>
      </c>
      <c r="Q412" s="672">
        <f t="shared" si="67"/>
        <v>5890655</v>
      </c>
      <c r="R412" s="707">
        <f t="shared" si="67"/>
        <v>14461376</v>
      </c>
    </row>
    <row r="413" spans="1:18" s="317" customFormat="1" ht="15" customHeight="1" thickTop="1">
      <c r="E413" s="40"/>
      <c r="F413" s="40"/>
      <c r="G413" s="40"/>
      <c r="H413" s="40"/>
      <c r="I413" s="40"/>
      <c r="J413" s="368"/>
      <c r="K413" s="651"/>
      <c r="L413" s="651"/>
      <c r="M413" s="651"/>
      <c r="N413" s="651"/>
      <c r="O413" s="651"/>
      <c r="P413" s="651"/>
      <c r="Q413" s="645"/>
      <c r="R413" s="708"/>
    </row>
    <row r="414" spans="1:18" s="317" customFormat="1" ht="15" customHeight="1">
      <c r="D414" s="36" t="s">
        <v>31</v>
      </c>
      <c r="E414" s="40">
        <f t="shared" ref="E414:J414" si="68">(E408+E335+E302+E168+E113+E75+E38)*115%</f>
        <v>0</v>
      </c>
      <c r="F414" s="40">
        <f t="shared" si="68"/>
        <v>0</v>
      </c>
      <c r="G414" s="40">
        <f t="shared" si="68"/>
        <v>0</v>
      </c>
      <c r="H414" s="40">
        <f t="shared" si="68"/>
        <v>0</v>
      </c>
      <c r="I414" s="40">
        <f t="shared" si="68"/>
        <v>0</v>
      </c>
      <c r="J414" s="40">
        <f t="shared" si="68"/>
        <v>0</v>
      </c>
      <c r="K414" s="670">
        <f t="shared" ref="K414:R414" si="69">(K408+K335+K302+K168+K113+K75+K38)</f>
        <v>34790</v>
      </c>
      <c r="L414" s="670">
        <f t="shared" si="69"/>
        <v>231636</v>
      </c>
      <c r="M414" s="670">
        <f t="shared" si="69"/>
        <v>882500</v>
      </c>
      <c r="N414" s="670">
        <f t="shared" si="69"/>
        <v>1284270</v>
      </c>
      <c r="O414" s="670">
        <f t="shared" si="69"/>
        <v>2197580</v>
      </c>
      <c r="P414" s="670">
        <f t="shared" si="69"/>
        <v>3939945</v>
      </c>
      <c r="Q414" s="670">
        <f t="shared" si="69"/>
        <v>5890655</v>
      </c>
      <c r="R414" s="690">
        <f t="shared" si="69"/>
        <v>14461376</v>
      </c>
    </row>
    <row r="415" spans="1:18" s="317" customFormat="1" ht="15" customHeight="1">
      <c r="D415" s="33"/>
      <c r="E415" s="396"/>
      <c r="F415" s="396"/>
      <c r="G415" s="396"/>
      <c r="H415" s="396"/>
      <c r="I415" s="396"/>
      <c r="J415" s="397"/>
      <c r="K415" s="663"/>
      <c r="L415" s="664"/>
      <c r="M415" s="664"/>
      <c r="N415" s="664"/>
      <c r="O415" s="664"/>
      <c r="P415" s="664"/>
      <c r="Q415" s="663"/>
      <c r="R415" s="663"/>
    </row>
    <row r="416" spans="1:18" s="317" customFormat="1" ht="15" customHeight="1">
      <c r="D416" s="34"/>
      <c r="E416" s="39"/>
      <c r="F416" s="39"/>
      <c r="G416" s="39"/>
      <c r="H416" s="39"/>
      <c r="I416" s="39"/>
      <c r="J416" s="367"/>
      <c r="K416" s="650"/>
      <c r="L416" s="650"/>
      <c r="M416" s="650"/>
      <c r="N416" s="650"/>
      <c r="O416" s="650"/>
      <c r="P416" s="650"/>
      <c r="Q416" s="651"/>
      <c r="R416" s="665"/>
    </row>
    <row r="417" spans="4:18" s="317" customFormat="1" ht="15" customHeight="1">
      <c r="D417" s="34"/>
      <c r="E417" s="39"/>
      <c r="F417" s="39"/>
      <c r="G417" s="39"/>
      <c r="H417" s="39"/>
      <c r="I417" s="39"/>
      <c r="J417" s="367"/>
      <c r="K417" s="650"/>
      <c r="L417" s="650"/>
      <c r="M417" s="650"/>
      <c r="N417" s="650"/>
      <c r="O417" s="650"/>
      <c r="P417" s="650"/>
      <c r="Q417" s="651"/>
      <c r="R417" s="665"/>
    </row>
    <row r="418" spans="4:18" s="317" customFormat="1" ht="15" customHeight="1">
      <c r="D418" s="34"/>
      <c r="E418" s="39"/>
      <c r="F418" s="39"/>
      <c r="G418" s="39"/>
      <c r="H418" s="39"/>
      <c r="I418" s="39"/>
      <c r="J418" s="367"/>
      <c r="K418" s="650" t="s">
        <v>377</v>
      </c>
      <c r="L418" s="650"/>
      <c r="M418" s="650"/>
      <c r="N418" s="650"/>
      <c r="O418" s="650"/>
      <c r="P418" s="650"/>
      <c r="Q418" s="651"/>
      <c r="R418" s="665"/>
    </row>
    <row r="419" spans="4:18" s="317" customFormat="1" ht="15" customHeight="1">
      <c r="D419" s="38"/>
      <c r="E419" s="350"/>
      <c r="F419" s="350"/>
      <c r="G419" s="350"/>
      <c r="H419" s="350"/>
      <c r="I419" s="350"/>
      <c r="J419" s="356"/>
      <c r="K419" s="367"/>
      <c r="L419" s="367"/>
      <c r="M419" s="367"/>
      <c r="N419" s="367"/>
      <c r="O419" s="367"/>
      <c r="P419" s="367"/>
      <c r="Q419" s="368"/>
    </row>
    <row r="420" spans="4:18" s="317" customFormat="1" ht="15" customHeight="1">
      <c r="D420" s="34"/>
      <c r="E420" s="39"/>
      <c r="F420" s="39"/>
      <c r="G420" s="39"/>
      <c r="H420" s="39"/>
      <c r="I420" s="39"/>
      <c r="J420" s="367"/>
      <c r="K420" s="367"/>
      <c r="L420" s="367"/>
      <c r="M420" s="367"/>
      <c r="N420" s="367"/>
      <c r="O420" s="367"/>
      <c r="P420" s="367"/>
      <c r="Q420" s="368"/>
    </row>
    <row r="421" spans="4:18" s="317" customFormat="1" ht="15" customHeight="1">
      <c r="D421" s="37"/>
      <c r="E421" s="368"/>
      <c r="F421" s="368"/>
      <c r="G421" s="368"/>
      <c r="H421" s="368"/>
      <c r="I421" s="368"/>
      <c r="J421" s="368"/>
      <c r="K421" s="368"/>
      <c r="L421" s="368"/>
      <c r="M421" s="368"/>
      <c r="N421" s="368"/>
      <c r="O421" s="368"/>
      <c r="P421" s="368"/>
      <c r="Q421" s="368"/>
    </row>
    <row r="422" spans="4:18" s="317" customFormat="1" ht="15" customHeight="1">
      <c r="D422" s="37"/>
      <c r="E422" s="355"/>
      <c r="F422" s="355"/>
      <c r="G422" s="355"/>
      <c r="H422" s="355"/>
      <c r="I422" s="355"/>
      <c r="J422" s="342"/>
      <c r="K422" s="342"/>
      <c r="L422" s="368"/>
      <c r="M422" s="368"/>
      <c r="N422" s="368"/>
      <c r="O422" s="368"/>
      <c r="P422" s="368"/>
      <c r="Q422" s="351"/>
    </row>
    <row r="423" spans="4:18" s="317" customFormat="1" ht="15" customHeight="1">
      <c r="D423" s="36"/>
      <c r="E423" s="40"/>
      <c r="F423" s="40"/>
      <c r="G423" s="40"/>
      <c r="H423" s="40"/>
      <c r="I423" s="40"/>
      <c r="J423" s="368"/>
      <c r="K423" s="368"/>
      <c r="L423" s="368"/>
      <c r="M423" s="368"/>
      <c r="N423" s="368"/>
      <c r="O423" s="368"/>
      <c r="P423" s="368"/>
      <c r="Q423" s="351"/>
    </row>
    <row r="424" spans="4:18" s="317" customFormat="1" ht="15" customHeight="1">
      <c r="D424" s="33"/>
      <c r="E424" s="396"/>
      <c r="F424" s="396"/>
      <c r="G424" s="396"/>
      <c r="H424" s="396"/>
      <c r="I424" s="396"/>
      <c r="J424" s="398"/>
      <c r="K424" s="398"/>
      <c r="L424" s="398"/>
      <c r="M424" s="398"/>
      <c r="N424" s="398"/>
      <c r="O424" s="398"/>
      <c r="P424" s="398"/>
      <c r="Q424" s="397"/>
      <c r="R424" s="397"/>
    </row>
    <row r="425" spans="4:18" s="317" customFormat="1" ht="15" customHeight="1">
      <c r="D425" s="34"/>
      <c r="E425" s="39"/>
      <c r="F425" s="39"/>
      <c r="G425" s="39"/>
      <c r="H425" s="39"/>
      <c r="I425" s="39"/>
      <c r="J425" s="367"/>
      <c r="K425" s="367"/>
      <c r="L425" s="367"/>
      <c r="M425" s="367"/>
      <c r="N425" s="367"/>
      <c r="O425" s="367"/>
      <c r="P425" s="367"/>
      <c r="Q425" s="368"/>
    </row>
    <row r="426" spans="4:18" s="317" customFormat="1" ht="15" customHeight="1">
      <c r="D426" s="367"/>
      <c r="E426" s="39"/>
      <c r="F426" s="39"/>
      <c r="G426" s="39"/>
      <c r="H426" s="39"/>
      <c r="I426" s="39"/>
      <c r="J426" s="367"/>
      <c r="K426" s="367"/>
      <c r="L426" s="367"/>
      <c r="M426" s="367"/>
      <c r="N426" s="367"/>
      <c r="O426" s="367"/>
      <c r="P426" s="367"/>
      <c r="Q426" s="367"/>
    </row>
    <row r="427" spans="4:18" s="317" customFormat="1" ht="15" customHeight="1">
      <c r="D427" s="37"/>
      <c r="E427" s="342"/>
      <c r="F427" s="342"/>
      <c r="G427" s="342"/>
      <c r="H427" s="342"/>
      <c r="I427" s="342"/>
      <c r="J427" s="342"/>
      <c r="K427" s="342"/>
      <c r="L427" s="342"/>
      <c r="M427" s="342"/>
      <c r="N427" s="342"/>
      <c r="O427" s="342"/>
      <c r="P427" s="342"/>
      <c r="Q427" s="342"/>
    </row>
    <row r="428" spans="4:18" s="317" customFormat="1" ht="15" customHeight="1">
      <c r="D428" s="38"/>
      <c r="E428" s="350"/>
      <c r="F428" s="350"/>
      <c r="G428" s="350"/>
      <c r="H428" s="350"/>
      <c r="I428" s="350"/>
      <c r="J428" s="356"/>
      <c r="K428" s="356"/>
      <c r="L428" s="356"/>
      <c r="M428" s="356"/>
      <c r="N428" s="356"/>
      <c r="O428" s="356"/>
      <c r="P428" s="356"/>
      <c r="Q428" s="342"/>
    </row>
    <row r="429" spans="4:18" s="317" customFormat="1" ht="15" customHeight="1">
      <c r="D429" s="37"/>
      <c r="E429" s="399"/>
      <c r="F429" s="399"/>
      <c r="G429" s="399"/>
      <c r="H429" s="399"/>
      <c r="I429" s="399"/>
      <c r="J429" s="399"/>
      <c r="K429" s="399"/>
      <c r="L429" s="399"/>
      <c r="M429" s="399"/>
      <c r="N429" s="399"/>
      <c r="O429" s="399"/>
      <c r="P429" s="399"/>
      <c r="Q429" s="399"/>
    </row>
    <row r="430" spans="4:18" s="317" customFormat="1" ht="15" customHeight="1"/>
    <row r="431" spans="4:18" s="317" customFormat="1" ht="15" customHeight="1">
      <c r="D431" s="36"/>
      <c r="E431" s="400"/>
      <c r="F431" s="400"/>
      <c r="G431" s="400"/>
      <c r="H431" s="400"/>
      <c r="I431" s="400"/>
      <c r="J431" s="400"/>
      <c r="K431" s="400"/>
      <c r="L431" s="400"/>
      <c r="M431" s="400"/>
      <c r="N431" s="400"/>
      <c r="O431" s="400"/>
      <c r="P431" s="400"/>
      <c r="Q431" s="400"/>
    </row>
    <row r="432" spans="4:18" s="317" customFormat="1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</sheetData>
  <sheetProtection insertRows="0"/>
  <mergeCells count="7">
    <mergeCell ref="Q1:R1"/>
    <mergeCell ref="A2:R2"/>
    <mergeCell ref="A5:R5"/>
    <mergeCell ref="A7:R7"/>
    <mergeCell ref="A4:R4"/>
    <mergeCell ref="A6:R6"/>
    <mergeCell ref="A3:R3"/>
  </mergeCells>
  <phoneticPr fontId="23" type="noConversion"/>
  <pageMargins left="0.31496062992126" right="0.31496062992126" top="0.74803149606299202" bottom="0.15748031496063" header="0.31496062992126" footer="0.31496062992126"/>
  <pageSetup scale="52" fitToHeight="0" orientation="portrait" r:id="rId1"/>
  <headerFooter>
    <oddFooter>&amp;L&amp;"Calibri Light,Bold"&amp;10INNARCHIVE.CO&amp;R&amp;"Times New Roman,Regular"&amp;10&amp;D</oddFooter>
  </headerFooter>
  <rowBreaks count="5" manualBreakCount="5">
    <brk id="75" max="16" man="1"/>
    <brk id="156" max="16" man="1"/>
    <brk id="217" max="16" man="1"/>
    <brk id="292" max="16" man="1"/>
    <brk id="376" max="16" man="1"/>
  </rowBreaks>
  <ignoredErrors>
    <ignoredError sqref="B337 B40 B77 B115 B170 B304 D116 R270" unlockedFormula="1"/>
    <ignoredError sqref="R314 R347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H651"/>
  <sheetViews>
    <sheetView showGridLines="0" topLeftCell="A615" zoomScaleNormal="100" zoomScaleSheetLayoutView="75" workbookViewId="0">
      <selection activeCell="F570" sqref="F570:F578"/>
    </sheetView>
  </sheetViews>
  <sheetFormatPr defaultColWidth="8.875" defaultRowHeight="14.65"/>
  <cols>
    <col min="1" max="4" width="2.25" style="1" customWidth="1"/>
    <col min="5" max="5" width="40.75" style="8" bestFit="1" customWidth="1"/>
    <col min="6" max="6" width="12.625" style="8" bestFit="1" customWidth="1"/>
    <col min="7" max="7" width="10.875" style="8" customWidth="1"/>
    <col min="8" max="8" width="7.125" style="31" customWidth="1"/>
    <col min="9" max="9" width="7.75" style="8" customWidth="1"/>
    <col min="10" max="10" width="6" style="8" customWidth="1"/>
    <col min="11" max="15" width="8.875" style="8" hidden="1" customWidth="1"/>
    <col min="16" max="16" width="0.375" style="8" hidden="1" customWidth="1"/>
    <col min="17" max="22" width="8.75" style="8" customWidth="1"/>
    <col min="23" max="23" width="8.75" style="31" customWidth="1"/>
    <col min="24" max="24" width="8.875" style="48"/>
    <col min="25" max="26" width="8.875" style="48" hidden="1" customWidth="1"/>
    <col min="27" max="27" width="8.875" style="48" customWidth="1"/>
    <col min="28" max="34" width="8.875" style="48"/>
    <col min="35" max="16384" width="8.875" style="1"/>
  </cols>
  <sheetData>
    <row r="1" spans="1:26" ht="30">
      <c r="A1" s="590" t="str">
        <f>"MANNING  "&amp;SUMMARY!B7</f>
        <v>MANNING  The Hotel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591" t="s">
        <v>280</v>
      </c>
      <c r="R1" s="807">
        <f>SUMMARY!D8</f>
        <v>43997</v>
      </c>
      <c r="S1" s="807"/>
      <c r="T1" s="807"/>
      <c r="U1" s="807"/>
      <c r="V1" s="807"/>
      <c r="W1" s="807"/>
    </row>
    <row r="2" spans="1:26" s="327" customFormat="1" ht="17.25" customHeight="1">
      <c r="A2" s="800"/>
      <c r="B2" s="800"/>
      <c r="C2" s="800"/>
      <c r="D2" s="800"/>
      <c r="E2" s="800"/>
      <c r="F2" s="800"/>
      <c r="G2" s="800"/>
      <c r="H2" s="800"/>
      <c r="I2" s="800"/>
      <c r="J2" s="800"/>
      <c r="K2" s="800"/>
      <c r="L2" s="800"/>
      <c r="M2" s="800"/>
      <c r="N2" s="800"/>
      <c r="O2" s="800"/>
      <c r="P2" s="800"/>
      <c r="Q2" s="800"/>
      <c r="R2" s="800"/>
      <c r="S2" s="800"/>
      <c r="T2" s="800"/>
      <c r="U2" s="800"/>
      <c r="V2" s="800"/>
      <c r="W2" s="800"/>
    </row>
    <row r="3" spans="1:26" s="327" customFormat="1" ht="17.25" hidden="1" customHeight="1">
      <c r="A3" s="798"/>
      <c r="B3" s="800"/>
      <c r="C3" s="800"/>
      <c r="D3" s="800"/>
      <c r="E3" s="800"/>
      <c r="F3" s="800"/>
      <c r="G3" s="800"/>
      <c r="H3" s="800"/>
      <c r="I3" s="800"/>
      <c r="J3" s="800"/>
      <c r="K3" s="800"/>
      <c r="L3" s="800"/>
      <c r="M3" s="800"/>
      <c r="N3" s="800"/>
      <c r="O3" s="800"/>
      <c r="P3" s="800"/>
      <c r="Q3" s="800"/>
      <c r="R3" s="800"/>
      <c r="S3" s="800"/>
      <c r="T3" s="800"/>
      <c r="U3" s="800"/>
      <c r="V3" s="800"/>
      <c r="W3" s="800"/>
    </row>
    <row r="4" spans="1:26" s="327" customFormat="1" ht="17.25" hidden="1" customHeight="1">
      <c r="A4" s="798"/>
      <c r="B4" s="800"/>
      <c r="C4" s="800"/>
      <c r="D4" s="800"/>
      <c r="E4" s="800"/>
      <c r="F4" s="800"/>
      <c r="G4" s="800"/>
      <c r="H4" s="800"/>
      <c r="I4" s="800"/>
      <c r="J4" s="800"/>
      <c r="K4" s="800"/>
      <c r="L4" s="800"/>
      <c r="M4" s="800"/>
      <c r="N4" s="800"/>
      <c r="O4" s="800"/>
      <c r="P4" s="800"/>
      <c r="Q4" s="800"/>
      <c r="R4" s="800"/>
      <c r="S4" s="800"/>
      <c r="T4" s="800"/>
      <c r="U4" s="800"/>
      <c r="V4" s="800"/>
      <c r="W4" s="800"/>
    </row>
    <row r="5" spans="1:26" s="327" customFormat="1" ht="17.25" hidden="1" customHeight="1">
      <c r="A5" s="798"/>
      <c r="B5" s="800"/>
      <c r="C5" s="800"/>
      <c r="D5" s="800"/>
      <c r="E5" s="800"/>
      <c r="F5" s="800"/>
      <c r="G5" s="800"/>
      <c r="H5" s="800"/>
      <c r="I5" s="800"/>
      <c r="J5" s="800"/>
      <c r="K5" s="800"/>
      <c r="L5" s="800"/>
      <c r="M5" s="800"/>
      <c r="N5" s="800"/>
      <c r="O5" s="800"/>
      <c r="P5" s="800"/>
      <c r="Q5" s="800"/>
      <c r="R5" s="800"/>
      <c r="S5" s="800"/>
      <c r="T5" s="800"/>
      <c r="U5" s="800"/>
      <c r="V5" s="800"/>
      <c r="W5" s="800"/>
    </row>
    <row r="6" spans="1:26" s="327" customFormat="1" ht="17.25" hidden="1" customHeight="1">
      <c r="A6" s="798"/>
      <c r="B6" s="800"/>
      <c r="C6" s="800"/>
      <c r="D6" s="800"/>
      <c r="E6" s="800"/>
      <c r="F6" s="800"/>
      <c r="G6" s="800"/>
      <c r="H6" s="800"/>
      <c r="I6" s="800"/>
      <c r="J6" s="800"/>
      <c r="K6" s="800"/>
      <c r="L6" s="800"/>
      <c r="M6" s="800"/>
      <c r="N6" s="800"/>
      <c r="O6" s="800"/>
      <c r="P6" s="800"/>
      <c r="Q6" s="800"/>
      <c r="R6" s="800"/>
      <c r="S6" s="800"/>
      <c r="T6" s="800"/>
      <c r="U6" s="800"/>
      <c r="V6" s="800"/>
      <c r="W6" s="800"/>
    </row>
    <row r="7" spans="1:26" s="327" customFormat="1" ht="17.25" hidden="1" customHeight="1">
      <c r="A7" s="798"/>
      <c r="B7" s="800"/>
      <c r="C7" s="800"/>
      <c r="D7" s="800"/>
      <c r="E7" s="800"/>
      <c r="F7" s="800"/>
      <c r="G7" s="800"/>
      <c r="H7" s="800"/>
      <c r="I7" s="800"/>
      <c r="J7" s="800"/>
      <c r="K7" s="800"/>
      <c r="L7" s="800"/>
      <c r="M7" s="800"/>
      <c r="N7" s="800"/>
      <c r="O7" s="800"/>
      <c r="P7" s="800"/>
      <c r="Q7" s="800"/>
      <c r="R7" s="800"/>
      <c r="S7" s="800"/>
      <c r="T7" s="800"/>
      <c r="U7" s="800"/>
      <c r="V7" s="800"/>
      <c r="W7" s="800"/>
    </row>
    <row r="8" spans="1:26" s="327" customFormat="1" ht="30" hidden="1" customHeight="1">
      <c r="A8" s="808"/>
      <c r="B8" s="809"/>
      <c r="C8" s="809"/>
      <c r="D8" s="809"/>
      <c r="E8" s="809"/>
      <c r="F8" s="809"/>
      <c r="G8" s="809"/>
      <c r="H8" s="809"/>
      <c r="I8" s="809"/>
      <c r="J8" s="809"/>
      <c r="K8" s="809"/>
      <c r="L8" s="809"/>
      <c r="M8" s="809"/>
      <c r="N8" s="809"/>
      <c r="O8" s="809"/>
      <c r="P8" s="809"/>
      <c r="Q8" s="809"/>
      <c r="R8" s="809"/>
      <c r="S8" s="809"/>
      <c r="T8" s="809"/>
      <c r="U8" s="809"/>
      <c r="V8" s="809"/>
      <c r="W8" s="809"/>
    </row>
    <row r="9" spans="1:26" ht="22.5">
      <c r="A9" s="44"/>
      <c r="B9" s="44"/>
      <c r="C9" s="44"/>
      <c r="D9" s="44"/>
      <c r="E9" s="44" t="s">
        <v>69</v>
      </c>
      <c r="F9" s="44"/>
      <c r="G9" s="45" t="s">
        <v>264</v>
      </c>
      <c r="H9" s="45" t="s">
        <v>265</v>
      </c>
      <c r="I9" s="45" t="s">
        <v>266</v>
      </c>
      <c r="J9" s="45" t="s">
        <v>279</v>
      </c>
      <c r="K9" s="155">
        <f>DATE(YEAR($R$1)-1,MONTH($R$1),DAY($R$1))</f>
        <v>43631</v>
      </c>
      <c r="L9" s="155">
        <f>DATE(YEAR(K9),MONTH(K9)+1,DAY(K9))</f>
        <v>43661</v>
      </c>
      <c r="M9" s="155">
        <f>DATE(YEAR(L9),MONTH(L9)+1,DAY(L9))</f>
        <v>43692</v>
      </c>
      <c r="N9" s="155">
        <f t="shared" ref="N9:W9" si="0">DATE(YEAR(M9),MONTH(M9)+1,DAY(M9))</f>
        <v>43723</v>
      </c>
      <c r="O9" s="155">
        <f t="shared" si="0"/>
        <v>43753</v>
      </c>
      <c r="P9" s="155">
        <f t="shared" si="0"/>
        <v>43784</v>
      </c>
      <c r="Q9" s="155">
        <f>DATE(YEAR(P9),MONTH(P9)+1,DAY(P9))</f>
        <v>43814</v>
      </c>
      <c r="R9" s="155">
        <f t="shared" si="0"/>
        <v>43845</v>
      </c>
      <c r="S9" s="155">
        <f t="shared" si="0"/>
        <v>43876</v>
      </c>
      <c r="T9" s="155">
        <f t="shared" si="0"/>
        <v>43905</v>
      </c>
      <c r="U9" s="155">
        <f t="shared" si="0"/>
        <v>43936</v>
      </c>
      <c r="V9" s="155">
        <f t="shared" si="0"/>
        <v>43966</v>
      </c>
      <c r="W9" s="155">
        <f t="shared" si="0"/>
        <v>43997</v>
      </c>
      <c r="X9" s="1"/>
    </row>
    <row r="10" spans="1:26">
      <c r="A10" s="44"/>
      <c r="B10" s="44"/>
      <c r="C10" s="44"/>
      <c r="D10" s="44"/>
      <c r="E10" s="44"/>
      <c r="F10" s="145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1"/>
    </row>
    <row r="11" spans="1:26" ht="22.5">
      <c r="A11" s="412"/>
      <c r="B11" s="818" t="str">
        <f>SUMMARY!B7</f>
        <v>The Hotel</v>
      </c>
      <c r="C11" s="412"/>
      <c r="D11" s="412"/>
      <c r="E11" s="592"/>
      <c r="F11" s="413"/>
      <c r="G11" s="414"/>
      <c r="H11" s="414"/>
      <c r="I11" s="414"/>
      <c r="J11" s="414"/>
      <c r="K11" s="415"/>
      <c r="L11" s="415"/>
      <c r="M11" s="415"/>
      <c r="N11" s="415"/>
      <c r="O11" s="415"/>
      <c r="P11" s="415"/>
      <c r="Q11" s="415"/>
      <c r="R11" s="415"/>
      <c r="S11" s="415"/>
      <c r="T11" s="415"/>
      <c r="U11" s="415"/>
      <c r="V11" s="415" t="s">
        <v>401</v>
      </c>
      <c r="W11" s="415" t="s">
        <v>402</v>
      </c>
      <c r="X11" s="1"/>
      <c r="Y11" s="155">
        <v>41609</v>
      </c>
      <c r="Z11" s="46" t="s">
        <v>440</v>
      </c>
    </row>
    <row r="12" spans="1:26">
      <c r="A12" s="436"/>
      <c r="B12" s="416"/>
      <c r="C12" s="417" t="s">
        <v>68</v>
      </c>
      <c r="D12" s="593"/>
      <c r="E12" s="419"/>
      <c r="F12" s="418"/>
      <c r="G12" s="73"/>
      <c r="H12" s="73"/>
      <c r="I12" s="73"/>
      <c r="J12" s="73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1"/>
      <c r="Y12" s="155">
        <v>41640</v>
      </c>
      <c r="Z12" s="46" t="s">
        <v>269</v>
      </c>
    </row>
    <row r="13" spans="1:26">
      <c r="A13" s="436"/>
      <c r="B13" s="416"/>
      <c r="D13" s="89"/>
      <c r="E13" s="72" t="s">
        <v>68</v>
      </c>
      <c r="F13" s="72"/>
      <c r="G13" s="72"/>
      <c r="H13" s="73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3"/>
      <c r="X13" s="1"/>
      <c r="Y13" s="155">
        <v>41671</v>
      </c>
      <c r="Z13" s="46" t="s">
        <v>268</v>
      </c>
    </row>
    <row r="14" spans="1:26">
      <c r="A14" s="436"/>
      <c r="B14" s="416"/>
      <c r="D14" s="89"/>
      <c r="E14" s="55"/>
      <c r="F14" s="55"/>
      <c r="G14" s="55"/>
      <c r="H14" s="56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6"/>
      <c r="X14" s="1"/>
      <c r="Y14" s="155">
        <v>41699</v>
      </c>
      <c r="Z14" s="46" t="s">
        <v>267</v>
      </c>
    </row>
    <row r="15" spans="1:26" ht="22.5">
      <c r="A15" s="436"/>
      <c r="B15" s="416"/>
      <c r="D15" s="89"/>
      <c r="E15" s="146" t="s">
        <v>70</v>
      </c>
      <c r="F15" s="146"/>
      <c r="G15" s="147" t="s">
        <v>0</v>
      </c>
      <c r="H15" s="10">
        <f t="shared" ref="H15:H21" si="1">MAX(K15:W15)</f>
        <v>1</v>
      </c>
      <c r="I15" s="147" t="s">
        <v>1</v>
      </c>
      <c r="J15" s="575" t="s">
        <v>480</v>
      </c>
      <c r="K15" s="147"/>
      <c r="L15" s="147"/>
      <c r="M15" s="148"/>
      <c r="N15" s="148"/>
      <c r="O15" s="148"/>
      <c r="P15" s="148"/>
      <c r="Q15" s="148"/>
      <c r="R15" s="148">
        <v>1</v>
      </c>
      <c r="S15" s="148">
        <v>1</v>
      </c>
      <c r="T15" s="148">
        <v>1</v>
      </c>
      <c r="U15" s="148">
        <v>1</v>
      </c>
      <c r="V15" s="148">
        <v>1</v>
      </c>
      <c r="W15" s="148">
        <v>1</v>
      </c>
      <c r="X15" s="1"/>
      <c r="Y15" s="155">
        <v>41730</v>
      </c>
      <c r="Z15" s="46" t="s">
        <v>278</v>
      </c>
    </row>
    <row r="16" spans="1:26">
      <c r="A16" s="436"/>
      <c r="B16" s="416"/>
      <c r="D16" s="89"/>
      <c r="E16" s="146" t="s">
        <v>435</v>
      </c>
      <c r="F16" s="782"/>
      <c r="G16" s="147" t="s">
        <v>0</v>
      </c>
      <c r="H16" s="10">
        <f t="shared" si="1"/>
        <v>1</v>
      </c>
      <c r="I16" s="573" t="s">
        <v>2</v>
      </c>
      <c r="J16" s="147" t="s">
        <v>441</v>
      </c>
      <c r="K16" s="574"/>
      <c r="L16" s="147"/>
      <c r="M16" s="148"/>
      <c r="N16" s="148"/>
      <c r="O16" s="148"/>
      <c r="P16" s="148"/>
      <c r="Q16" s="148"/>
      <c r="R16" s="148"/>
      <c r="S16" s="148">
        <v>1</v>
      </c>
      <c r="T16" s="148">
        <v>1</v>
      </c>
      <c r="U16" s="148">
        <v>1</v>
      </c>
      <c r="V16" s="148">
        <v>1</v>
      </c>
      <c r="W16" s="148">
        <v>1</v>
      </c>
      <c r="X16" s="1"/>
      <c r="Y16" s="155">
        <v>41760</v>
      </c>
      <c r="Z16" s="46" t="s">
        <v>277</v>
      </c>
    </row>
    <row r="17" spans="1:26" ht="22.5">
      <c r="A17" s="436"/>
      <c r="B17" s="416"/>
      <c r="D17" s="89"/>
      <c r="E17" s="146" t="s">
        <v>434</v>
      </c>
      <c r="F17" s="782"/>
      <c r="G17" s="147" t="s">
        <v>0</v>
      </c>
      <c r="H17" s="10">
        <f t="shared" si="1"/>
        <v>1</v>
      </c>
      <c r="I17" s="147" t="s">
        <v>2</v>
      </c>
      <c r="J17" s="575" t="s">
        <v>481</v>
      </c>
      <c r="K17" s="147"/>
      <c r="L17" s="147"/>
      <c r="M17" s="148"/>
      <c r="N17" s="148"/>
      <c r="O17" s="148"/>
      <c r="P17" s="148"/>
      <c r="Q17" s="148"/>
      <c r="R17" s="148"/>
      <c r="S17" s="148">
        <v>1</v>
      </c>
      <c r="T17" s="148">
        <v>1</v>
      </c>
      <c r="U17" s="148">
        <v>1</v>
      </c>
      <c r="V17" s="148">
        <v>1</v>
      </c>
      <c r="W17" s="148">
        <v>1</v>
      </c>
      <c r="X17" s="1"/>
      <c r="Y17" s="155">
        <v>41791</v>
      </c>
      <c r="Z17" s="46" t="s">
        <v>276</v>
      </c>
    </row>
    <row r="18" spans="1:26" ht="22.5">
      <c r="A18" s="436"/>
      <c r="B18" s="416"/>
      <c r="D18" s="89"/>
      <c r="E18" s="146" t="s">
        <v>433</v>
      </c>
      <c r="F18" s="782"/>
      <c r="G18" s="147" t="s">
        <v>0</v>
      </c>
      <c r="H18" s="10">
        <f t="shared" si="1"/>
        <v>1</v>
      </c>
      <c r="I18" s="147" t="s">
        <v>2</v>
      </c>
      <c r="J18" s="575" t="s">
        <v>482</v>
      </c>
      <c r="K18" s="147"/>
      <c r="L18" s="147"/>
      <c r="M18" s="148"/>
      <c r="N18" s="148"/>
      <c r="O18" s="148"/>
      <c r="P18" s="148"/>
      <c r="Q18" s="148"/>
      <c r="R18" s="148"/>
      <c r="S18" s="148">
        <v>1</v>
      </c>
      <c r="T18" s="148">
        <v>1</v>
      </c>
      <c r="U18" s="148">
        <v>1</v>
      </c>
      <c r="V18" s="148">
        <v>1</v>
      </c>
      <c r="W18" s="148">
        <v>1</v>
      </c>
      <c r="X18" s="1"/>
      <c r="Y18" s="155">
        <v>41821</v>
      </c>
      <c r="Z18" s="46" t="s">
        <v>275</v>
      </c>
    </row>
    <row r="19" spans="1:26">
      <c r="A19" s="436"/>
      <c r="B19" s="416"/>
      <c r="D19" s="89"/>
      <c r="E19" s="146" t="s">
        <v>432</v>
      </c>
      <c r="F19" s="146"/>
      <c r="G19" s="147" t="s">
        <v>0</v>
      </c>
      <c r="H19" s="10">
        <f t="shared" si="1"/>
        <v>0</v>
      </c>
      <c r="I19" s="147"/>
      <c r="J19" s="147"/>
      <c r="K19" s="147"/>
      <c r="L19" s="147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"/>
      <c r="Y19" s="155">
        <v>41852</v>
      </c>
      <c r="Z19" s="46" t="s">
        <v>274</v>
      </c>
    </row>
    <row r="20" spans="1:26">
      <c r="A20" s="436"/>
      <c r="B20" s="416"/>
      <c r="D20" s="89"/>
      <c r="E20" s="146" t="s">
        <v>431</v>
      </c>
      <c r="F20" s="819"/>
      <c r="G20" s="147" t="s">
        <v>0</v>
      </c>
      <c r="H20" s="10">
        <f t="shared" si="1"/>
        <v>1</v>
      </c>
      <c r="I20" s="147" t="s">
        <v>2</v>
      </c>
      <c r="J20" s="147" t="s">
        <v>442</v>
      </c>
      <c r="K20" s="147"/>
      <c r="L20" s="147"/>
      <c r="M20" s="148"/>
      <c r="N20" s="148"/>
      <c r="O20" s="148"/>
      <c r="P20" s="148"/>
      <c r="Q20" s="148"/>
      <c r="R20" s="148"/>
      <c r="S20" s="148">
        <v>1</v>
      </c>
      <c r="T20" s="148">
        <v>1</v>
      </c>
      <c r="U20" s="148">
        <v>1</v>
      </c>
      <c r="V20" s="148">
        <v>1</v>
      </c>
      <c r="W20" s="148">
        <v>1</v>
      </c>
      <c r="X20" s="1"/>
      <c r="Y20" s="155">
        <v>41883</v>
      </c>
      <c r="Z20" s="46" t="s">
        <v>273</v>
      </c>
    </row>
    <row r="21" spans="1:26">
      <c r="A21" s="436"/>
      <c r="B21" s="416"/>
      <c r="D21" s="89"/>
      <c r="E21" s="146" t="s">
        <v>393</v>
      </c>
      <c r="F21" s="782"/>
      <c r="G21" s="147" t="s">
        <v>6</v>
      </c>
      <c r="H21" s="10">
        <f t="shared" si="1"/>
        <v>1</v>
      </c>
      <c r="I21" s="147"/>
      <c r="J21" s="147" t="s">
        <v>443</v>
      </c>
      <c r="K21" s="147"/>
      <c r="L21" s="147"/>
      <c r="M21" s="148"/>
      <c r="N21" s="148"/>
      <c r="O21" s="148"/>
      <c r="P21" s="148"/>
      <c r="Q21" s="148"/>
      <c r="R21" s="148"/>
      <c r="S21" s="148">
        <v>1</v>
      </c>
      <c r="T21" s="148">
        <v>1</v>
      </c>
      <c r="U21" s="148">
        <v>1</v>
      </c>
      <c r="V21" s="148">
        <v>1</v>
      </c>
      <c r="W21" s="148">
        <v>1</v>
      </c>
      <c r="X21" s="1"/>
      <c r="Y21" s="155">
        <v>41913</v>
      </c>
      <c r="Z21" s="46" t="s">
        <v>272</v>
      </c>
    </row>
    <row r="22" spans="1:26">
      <c r="A22" s="436"/>
      <c r="B22" s="416"/>
      <c r="D22" s="89"/>
      <c r="E22" s="60"/>
      <c r="F22" s="60"/>
      <c r="G22" s="61"/>
      <c r="H22" s="62"/>
      <c r="I22" s="61"/>
      <c r="J22" s="61"/>
      <c r="K22" s="61"/>
      <c r="L22" s="61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Y22" s="155">
        <v>41944</v>
      </c>
      <c r="Z22" s="46" t="s">
        <v>271</v>
      </c>
    </row>
    <row r="23" spans="1:26">
      <c r="A23" s="436"/>
      <c r="B23" s="416"/>
      <c r="D23" s="128"/>
      <c r="E23" s="129" t="str">
        <f>"TOTAL "&amp;E13</f>
        <v>TOTAL EXECUTIVE OFFICE</v>
      </c>
      <c r="F23" s="129"/>
      <c r="G23" s="129"/>
      <c r="H23" s="130">
        <f>SUM(H14:H22)</f>
        <v>6</v>
      </c>
      <c r="I23" s="130"/>
      <c r="J23" s="130"/>
      <c r="K23" s="130">
        <f t="shared" ref="K23:W23" si="2">SUM(K14:K22)</f>
        <v>0</v>
      </c>
      <c r="L23" s="130">
        <f t="shared" si="2"/>
        <v>0</v>
      </c>
      <c r="M23" s="130">
        <f t="shared" si="2"/>
        <v>0</v>
      </c>
      <c r="N23" s="130">
        <f t="shared" si="2"/>
        <v>0</v>
      </c>
      <c r="O23" s="130">
        <f t="shared" si="2"/>
        <v>0</v>
      </c>
      <c r="P23" s="130">
        <f t="shared" si="2"/>
        <v>0</v>
      </c>
      <c r="Q23" s="130">
        <f t="shared" si="2"/>
        <v>0</v>
      </c>
      <c r="R23" s="130">
        <f t="shared" si="2"/>
        <v>1</v>
      </c>
      <c r="S23" s="130">
        <f t="shared" si="2"/>
        <v>6</v>
      </c>
      <c r="T23" s="130">
        <f t="shared" si="2"/>
        <v>6</v>
      </c>
      <c r="U23" s="130">
        <f t="shared" si="2"/>
        <v>6</v>
      </c>
      <c r="V23" s="130">
        <f>SUM(V14:V22)</f>
        <v>6</v>
      </c>
      <c r="W23" s="130">
        <f t="shared" si="2"/>
        <v>6</v>
      </c>
      <c r="Y23" s="155">
        <v>41974</v>
      </c>
      <c r="Z23" s="46" t="s">
        <v>270</v>
      </c>
    </row>
    <row r="24" spans="1:26">
      <c r="A24" s="436"/>
      <c r="B24" s="416"/>
      <c r="C24" s="423" t="str">
        <f>"TOTAL "&amp;C12</f>
        <v>TOTAL EXECUTIVE OFFICE</v>
      </c>
      <c r="D24" s="416"/>
      <c r="E24" s="72"/>
      <c r="F24" s="72"/>
      <c r="G24" s="72"/>
      <c r="H24" s="73">
        <f>H23</f>
        <v>6</v>
      </c>
      <c r="I24" s="73"/>
      <c r="J24" s="73"/>
      <c r="K24" s="73">
        <f>K23</f>
        <v>0</v>
      </c>
      <c r="L24" s="73">
        <f t="shared" ref="L24:W24" si="3">L23</f>
        <v>0</v>
      </c>
      <c r="M24" s="73">
        <f t="shared" si="3"/>
        <v>0</v>
      </c>
      <c r="N24" s="73">
        <f t="shared" si="3"/>
        <v>0</v>
      </c>
      <c r="O24" s="73">
        <f t="shared" si="3"/>
        <v>0</v>
      </c>
      <c r="P24" s="73">
        <f t="shared" si="3"/>
        <v>0</v>
      </c>
      <c r="Q24" s="73">
        <f t="shared" si="3"/>
        <v>0</v>
      </c>
      <c r="R24" s="73">
        <f t="shared" si="3"/>
        <v>1</v>
      </c>
      <c r="S24" s="73">
        <f t="shared" si="3"/>
        <v>6</v>
      </c>
      <c r="T24" s="73">
        <f t="shared" si="3"/>
        <v>6</v>
      </c>
      <c r="U24" s="73">
        <f t="shared" si="3"/>
        <v>6</v>
      </c>
      <c r="V24" s="73">
        <f>V23</f>
        <v>6</v>
      </c>
      <c r="W24" s="73">
        <f t="shared" si="3"/>
        <v>6</v>
      </c>
      <c r="Y24" s="155"/>
      <c r="Z24" s="46"/>
    </row>
    <row r="25" spans="1:26">
      <c r="A25" s="436"/>
      <c r="E25" s="93"/>
      <c r="F25" s="93"/>
      <c r="G25" s="87"/>
      <c r="H25" s="87"/>
      <c r="I25" s="85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Y25" s="155"/>
      <c r="Z25" s="46"/>
    </row>
    <row r="26" spans="1:26">
      <c r="A26" s="436"/>
      <c r="B26" s="419"/>
      <c r="C26" s="420" t="s">
        <v>115</v>
      </c>
      <c r="D26" s="416"/>
      <c r="E26" s="421"/>
      <c r="F26" s="421"/>
      <c r="G26" s="72"/>
      <c r="H26" s="73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3"/>
      <c r="Y26" s="155"/>
      <c r="Z26" s="46"/>
    </row>
    <row r="27" spans="1:26">
      <c r="A27" s="436"/>
      <c r="B27" s="419"/>
      <c r="D27" s="89"/>
      <c r="E27" s="72" t="s">
        <v>67</v>
      </c>
      <c r="F27" s="72"/>
      <c r="G27" s="72"/>
      <c r="H27" s="73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3"/>
      <c r="Y27" s="155"/>
      <c r="Z27" s="46"/>
    </row>
    <row r="28" spans="1:26">
      <c r="A28" s="436"/>
      <c r="B28" s="419"/>
      <c r="D28" s="89"/>
      <c r="E28" s="59"/>
      <c r="F28" s="59"/>
      <c r="G28" s="55"/>
      <c r="H28" s="56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6"/>
      <c r="Y28" s="155"/>
      <c r="Z28" s="46"/>
    </row>
    <row r="29" spans="1:26">
      <c r="A29" s="436"/>
      <c r="B29" s="419"/>
      <c r="D29" s="89"/>
      <c r="E29" s="146" t="s">
        <v>71</v>
      </c>
      <c r="F29" s="146"/>
      <c r="G29" s="147" t="s">
        <v>0</v>
      </c>
      <c r="H29" s="10">
        <f>MAX(K29:W29)</f>
        <v>0</v>
      </c>
      <c r="I29" s="147" t="s">
        <v>362</v>
      </c>
      <c r="J29" s="147"/>
      <c r="K29" s="147"/>
      <c r="L29" s="147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Y29" s="155"/>
      <c r="Z29" s="46"/>
    </row>
    <row r="30" spans="1:26">
      <c r="A30" s="436"/>
      <c r="B30" s="419"/>
      <c r="D30" s="89"/>
      <c r="E30" s="146" t="s">
        <v>72</v>
      </c>
      <c r="F30" s="146"/>
      <c r="G30" s="147" t="s">
        <v>0</v>
      </c>
      <c r="H30" s="10">
        <f>MAX(K30:W30)</f>
        <v>0</v>
      </c>
      <c r="I30" s="147" t="s">
        <v>2</v>
      </c>
      <c r="J30" s="147"/>
      <c r="K30" s="147"/>
      <c r="L30" s="147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Y30" s="155"/>
      <c r="Z30" s="46"/>
    </row>
    <row r="31" spans="1:26">
      <c r="A31" s="436"/>
      <c r="B31" s="419"/>
      <c r="D31" s="89"/>
      <c r="E31" s="146" t="s">
        <v>154</v>
      </c>
      <c r="F31" s="146"/>
      <c r="G31" s="147" t="s">
        <v>0</v>
      </c>
      <c r="H31" s="10">
        <f>MAX(K31:W31)</f>
        <v>0</v>
      </c>
      <c r="I31" s="147" t="s">
        <v>2</v>
      </c>
      <c r="J31" s="147"/>
      <c r="K31" s="147"/>
      <c r="L31" s="147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Y31" s="155"/>
      <c r="Z31" s="46"/>
    </row>
    <row r="32" spans="1:26">
      <c r="A32" s="436"/>
      <c r="B32" s="419"/>
      <c r="D32" s="89"/>
      <c r="E32" s="146" t="s">
        <v>156</v>
      </c>
      <c r="F32" s="146"/>
      <c r="G32" s="147" t="s">
        <v>0</v>
      </c>
      <c r="H32" s="10">
        <f>MAX(K32:W32)</f>
        <v>0</v>
      </c>
      <c r="I32" s="147" t="s">
        <v>2</v>
      </c>
      <c r="J32" s="147"/>
      <c r="K32" s="147"/>
      <c r="L32" s="147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Y32" s="155"/>
      <c r="Z32" s="46"/>
    </row>
    <row r="33" spans="1:26">
      <c r="A33" s="436"/>
      <c r="B33" s="419"/>
      <c r="D33" s="89"/>
      <c r="E33" s="60"/>
      <c r="F33" s="60"/>
      <c r="G33" s="61"/>
      <c r="H33" s="62"/>
      <c r="I33" s="61"/>
      <c r="J33" s="61"/>
      <c r="K33" s="61"/>
      <c r="L33" s="61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Y33" s="155"/>
      <c r="Z33" s="46"/>
    </row>
    <row r="34" spans="1:26">
      <c r="A34" s="436"/>
      <c r="B34" s="419"/>
      <c r="D34" s="89"/>
      <c r="E34" s="57" t="str">
        <f>"TOTAL "&amp;E27</f>
        <v>TOTAL ROOMS DIVISION ADMINISTRATION</v>
      </c>
      <c r="F34" s="57"/>
      <c r="G34" s="58"/>
      <c r="H34" s="90">
        <f>SUM(H28:H33)</f>
        <v>0</v>
      </c>
      <c r="I34" s="90"/>
      <c r="J34" s="90"/>
      <c r="K34" s="90">
        <f t="shared" ref="K34:W34" si="4">SUM(K28:K33)</f>
        <v>0</v>
      </c>
      <c r="L34" s="90">
        <f t="shared" si="4"/>
        <v>0</v>
      </c>
      <c r="M34" s="90">
        <f t="shared" si="4"/>
        <v>0</v>
      </c>
      <c r="N34" s="90">
        <f t="shared" si="4"/>
        <v>0</v>
      </c>
      <c r="O34" s="90">
        <f>SUM(O28:O33)</f>
        <v>0</v>
      </c>
      <c r="P34" s="90">
        <f t="shared" si="4"/>
        <v>0</v>
      </c>
      <c r="Q34" s="90">
        <f t="shared" si="4"/>
        <v>0</v>
      </c>
      <c r="R34" s="90">
        <f t="shared" si="4"/>
        <v>0</v>
      </c>
      <c r="S34" s="90">
        <f t="shared" si="4"/>
        <v>0</v>
      </c>
      <c r="T34" s="90">
        <f t="shared" si="4"/>
        <v>0</v>
      </c>
      <c r="U34" s="90">
        <f t="shared" si="4"/>
        <v>0</v>
      </c>
      <c r="V34" s="90">
        <f t="shared" si="4"/>
        <v>0</v>
      </c>
      <c r="W34" s="90">
        <f t="shared" si="4"/>
        <v>0</v>
      </c>
      <c r="Y34" s="155"/>
      <c r="Z34" s="46"/>
    </row>
    <row r="35" spans="1:26">
      <c r="A35" s="436"/>
      <c r="B35" s="419"/>
      <c r="E35" s="91"/>
      <c r="F35" s="91"/>
      <c r="G35" s="9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Y35" s="155"/>
      <c r="Z35" s="46"/>
    </row>
    <row r="36" spans="1:26">
      <c r="A36" s="436"/>
      <c r="B36" s="419"/>
      <c r="C36" s="99"/>
      <c r="D36" s="103" t="s">
        <v>98</v>
      </c>
      <c r="E36" s="103"/>
      <c r="F36" s="103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Y36" s="155"/>
      <c r="Z36" s="46"/>
    </row>
    <row r="37" spans="1:26">
      <c r="A37" s="436"/>
      <c r="B37" s="419"/>
      <c r="C37" s="99"/>
      <c r="D37" s="96"/>
      <c r="E37" s="72" t="s">
        <v>99</v>
      </c>
      <c r="F37" s="72"/>
      <c r="G37" s="72"/>
      <c r="H37" s="73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3"/>
      <c r="Y37" s="155"/>
      <c r="Z37" s="46"/>
    </row>
    <row r="38" spans="1:26">
      <c r="A38" s="436"/>
      <c r="B38" s="419"/>
      <c r="C38" s="99"/>
      <c r="D38" s="96"/>
      <c r="E38" s="55"/>
      <c r="F38" s="55"/>
      <c r="G38" s="55"/>
      <c r="H38" s="56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6"/>
      <c r="Y38" s="155"/>
      <c r="Z38" s="46"/>
    </row>
    <row r="39" spans="1:26">
      <c r="A39" s="436"/>
      <c r="B39" s="419"/>
      <c r="C39" s="99"/>
      <c r="D39" s="96"/>
      <c r="E39" s="146" t="s">
        <v>73</v>
      </c>
      <c r="F39" s="146"/>
      <c r="G39" s="147" t="s">
        <v>0</v>
      </c>
      <c r="H39" s="10">
        <f>MAX(K39:W39)</f>
        <v>1</v>
      </c>
      <c r="I39" s="147" t="s">
        <v>2</v>
      </c>
      <c r="J39" s="147" t="s">
        <v>444</v>
      </c>
      <c r="K39" s="147"/>
      <c r="L39" s="147"/>
      <c r="M39" s="148"/>
      <c r="N39" s="148"/>
      <c r="O39" s="148"/>
      <c r="P39" s="148"/>
      <c r="Q39" s="148"/>
      <c r="R39" s="148"/>
      <c r="S39" s="148">
        <v>1</v>
      </c>
      <c r="T39" s="148">
        <v>1</v>
      </c>
      <c r="U39" s="148">
        <v>1</v>
      </c>
      <c r="V39" s="148">
        <v>1</v>
      </c>
      <c r="W39" s="148">
        <v>1</v>
      </c>
      <c r="Y39" s="155"/>
      <c r="Z39" s="46"/>
    </row>
    <row r="40" spans="1:26">
      <c r="A40" s="436"/>
      <c r="B40" s="419"/>
      <c r="C40" s="99"/>
      <c r="D40" s="96"/>
      <c r="E40" s="146" t="s">
        <v>394</v>
      </c>
      <c r="F40" s="146"/>
      <c r="G40" s="147" t="s">
        <v>0</v>
      </c>
      <c r="H40" s="10">
        <f t="shared" ref="H40:H47" si="5">MAX(K40:W40)</f>
        <v>1</v>
      </c>
      <c r="I40" s="147" t="s">
        <v>2</v>
      </c>
      <c r="J40" s="147" t="s">
        <v>441</v>
      </c>
      <c r="K40" s="147"/>
      <c r="L40" s="147"/>
      <c r="M40" s="148"/>
      <c r="N40" s="148"/>
      <c r="O40" s="148"/>
      <c r="P40" s="148"/>
      <c r="Q40" s="148"/>
      <c r="R40" s="148"/>
      <c r="S40" s="148"/>
      <c r="T40" s="148">
        <v>1</v>
      </c>
      <c r="U40" s="148">
        <v>1</v>
      </c>
      <c r="V40" s="148">
        <v>1</v>
      </c>
      <c r="W40" s="148">
        <v>1</v>
      </c>
      <c r="Y40" s="155"/>
      <c r="Z40" s="46"/>
    </row>
    <row r="41" spans="1:26" ht="28.5" customHeight="1">
      <c r="A41" s="436"/>
      <c r="B41" s="419"/>
      <c r="C41" s="99"/>
      <c r="D41" s="96"/>
      <c r="E41" s="146" t="s">
        <v>75</v>
      </c>
      <c r="F41" s="146"/>
      <c r="G41" s="147" t="s">
        <v>0</v>
      </c>
      <c r="H41" s="10">
        <f t="shared" si="5"/>
        <v>1</v>
      </c>
      <c r="I41" s="147" t="s">
        <v>2</v>
      </c>
      <c r="J41" s="147" t="s">
        <v>441</v>
      </c>
      <c r="K41" s="147"/>
      <c r="L41" s="147"/>
      <c r="M41" s="148"/>
      <c r="N41" s="148"/>
      <c r="O41" s="148"/>
      <c r="P41" s="148"/>
      <c r="Q41" s="148"/>
      <c r="R41" s="148"/>
      <c r="S41" s="148"/>
      <c r="T41" s="148"/>
      <c r="U41" s="148"/>
      <c r="V41" s="148">
        <v>1</v>
      </c>
      <c r="W41" s="148">
        <v>1</v>
      </c>
      <c r="Y41" s="155"/>
      <c r="Z41" s="46"/>
    </row>
    <row r="42" spans="1:26">
      <c r="A42" s="436"/>
      <c r="B42" s="419"/>
      <c r="C42" s="99"/>
      <c r="D42" s="96"/>
      <c r="E42" s="146" t="s">
        <v>76</v>
      </c>
      <c r="F42" s="146"/>
      <c r="G42" s="147" t="s">
        <v>0</v>
      </c>
      <c r="H42" s="10">
        <f t="shared" si="5"/>
        <v>1</v>
      </c>
      <c r="I42" s="147" t="s">
        <v>2</v>
      </c>
      <c r="J42" s="147" t="s">
        <v>445</v>
      </c>
      <c r="K42" s="147"/>
      <c r="L42" s="147"/>
      <c r="M42" s="148"/>
      <c r="N42" s="148"/>
      <c r="O42" s="148"/>
      <c r="P42" s="148"/>
      <c r="Q42" s="148"/>
      <c r="R42" s="148"/>
      <c r="S42" s="148"/>
      <c r="T42" s="148"/>
      <c r="U42" s="148"/>
      <c r="V42" s="148">
        <v>1</v>
      </c>
      <c r="W42" s="148">
        <v>1</v>
      </c>
      <c r="Y42" s="155"/>
      <c r="Z42" s="46"/>
    </row>
    <row r="43" spans="1:26">
      <c r="A43" s="436"/>
      <c r="B43" s="419"/>
      <c r="C43" s="99"/>
      <c r="D43" s="96"/>
      <c r="E43" s="146" t="s">
        <v>363</v>
      </c>
      <c r="F43" s="146"/>
      <c r="G43" s="147" t="s">
        <v>0</v>
      </c>
      <c r="H43" s="10">
        <f t="shared" si="5"/>
        <v>1</v>
      </c>
      <c r="I43" s="147" t="s">
        <v>2</v>
      </c>
      <c r="J43" s="147" t="s">
        <v>446</v>
      </c>
      <c r="K43" s="147"/>
      <c r="L43" s="147"/>
      <c r="M43" s="148"/>
      <c r="N43" s="148"/>
      <c r="O43" s="148"/>
      <c r="P43" s="148"/>
      <c r="Q43" s="148"/>
      <c r="R43" s="148"/>
      <c r="S43" s="148"/>
      <c r="T43" s="148"/>
      <c r="U43" s="148"/>
      <c r="V43" s="148">
        <v>1</v>
      </c>
      <c r="W43" s="148">
        <v>1</v>
      </c>
      <c r="Y43" s="155"/>
      <c r="Z43" s="46"/>
    </row>
    <row r="44" spans="1:26">
      <c r="A44" s="436"/>
      <c r="B44" s="419"/>
      <c r="C44" s="99"/>
      <c r="D44" s="96"/>
      <c r="E44" s="146" t="s">
        <v>398</v>
      </c>
      <c r="F44" s="583"/>
      <c r="G44" s="147" t="s">
        <v>0</v>
      </c>
      <c r="H44" s="10">
        <f t="shared" si="5"/>
        <v>2</v>
      </c>
      <c r="I44" s="147" t="s">
        <v>2</v>
      </c>
      <c r="J44" s="147" t="s">
        <v>447</v>
      </c>
      <c r="K44" s="147"/>
      <c r="L44" s="147"/>
      <c r="M44" s="148"/>
      <c r="N44" s="148"/>
      <c r="O44" s="148"/>
      <c r="P44" s="148"/>
      <c r="Q44" s="148"/>
      <c r="R44" s="148"/>
      <c r="S44" s="148"/>
      <c r="T44" s="148"/>
      <c r="U44" s="148"/>
      <c r="V44" s="148">
        <v>2</v>
      </c>
      <c r="W44" s="148">
        <v>2</v>
      </c>
      <c r="Y44" s="155"/>
      <c r="Z44" s="46"/>
    </row>
    <row r="45" spans="1:26">
      <c r="A45" s="436"/>
      <c r="B45" s="419"/>
      <c r="C45" s="99"/>
      <c r="D45" s="96"/>
      <c r="E45" s="146" t="s">
        <v>77</v>
      </c>
      <c r="F45" s="146"/>
      <c r="G45" s="147" t="s">
        <v>0</v>
      </c>
      <c r="H45" s="10">
        <f>MAX(K45:W45)</f>
        <v>6</v>
      </c>
      <c r="I45" s="147" t="s">
        <v>2</v>
      </c>
      <c r="J45" s="147" t="s">
        <v>446</v>
      </c>
      <c r="K45" s="147"/>
      <c r="L45" s="147"/>
      <c r="M45" s="148"/>
      <c r="N45" s="148"/>
      <c r="O45" s="148"/>
      <c r="P45" s="148"/>
      <c r="Q45" s="148"/>
      <c r="R45" s="148"/>
      <c r="S45" s="148"/>
      <c r="T45" s="148"/>
      <c r="U45" s="148"/>
      <c r="V45" s="148">
        <v>3</v>
      </c>
      <c r="W45" s="148">
        <v>6</v>
      </c>
      <c r="Y45" s="155"/>
      <c r="Z45" s="46"/>
    </row>
    <row r="46" spans="1:26">
      <c r="A46" s="436"/>
      <c r="B46" s="419"/>
      <c r="C46" s="99"/>
      <c r="D46" s="96"/>
      <c r="E46" s="146" t="s">
        <v>154</v>
      </c>
      <c r="F46" s="146"/>
      <c r="G46" s="147"/>
      <c r="H46" s="10">
        <f t="shared" si="5"/>
        <v>0</v>
      </c>
      <c r="I46" s="147" t="s">
        <v>2</v>
      </c>
      <c r="J46" s="147"/>
      <c r="K46" s="147"/>
      <c r="L46" s="147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Y46" s="155"/>
      <c r="Z46" s="46"/>
    </row>
    <row r="47" spans="1:26">
      <c r="A47" s="436"/>
      <c r="B47" s="419"/>
      <c r="C47" s="99"/>
      <c r="D47" s="96"/>
      <c r="E47" s="146" t="s">
        <v>156</v>
      </c>
      <c r="F47" s="146"/>
      <c r="G47" s="147"/>
      <c r="H47" s="10">
        <f t="shared" si="5"/>
        <v>0</v>
      </c>
      <c r="I47" s="147" t="s">
        <v>2</v>
      </c>
      <c r="J47" s="147"/>
      <c r="K47" s="147"/>
      <c r="L47" s="147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</row>
    <row r="48" spans="1:26">
      <c r="A48" s="436"/>
      <c r="B48" s="419"/>
      <c r="C48" s="99"/>
      <c r="D48" s="96"/>
      <c r="E48" s="60"/>
      <c r="F48" s="60"/>
      <c r="G48" s="61"/>
      <c r="H48" s="62"/>
      <c r="I48" s="61"/>
      <c r="J48" s="61"/>
      <c r="K48" s="61"/>
      <c r="L48" s="61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</row>
    <row r="49" spans="1:23">
      <c r="A49" s="436"/>
      <c r="B49" s="419"/>
      <c r="C49" s="99"/>
      <c r="D49" s="96"/>
      <c r="E49" s="57" t="str">
        <f>"TOTAL "&amp;E37</f>
        <v xml:space="preserve">TOTAL FRONT OFFICE   </v>
      </c>
      <c r="F49" s="57"/>
      <c r="G49" s="57"/>
      <c r="H49" s="58">
        <f>SUM(H38:H48)</f>
        <v>13</v>
      </c>
      <c r="I49" s="58"/>
      <c r="J49" s="58"/>
      <c r="K49" s="58">
        <f t="shared" ref="K49:W49" si="6">SUM(K38:K48)</f>
        <v>0</v>
      </c>
      <c r="L49" s="58">
        <f t="shared" si="6"/>
        <v>0</v>
      </c>
      <c r="M49" s="58">
        <f t="shared" si="6"/>
        <v>0</v>
      </c>
      <c r="N49" s="58">
        <f t="shared" si="6"/>
        <v>0</v>
      </c>
      <c r="O49" s="58">
        <f t="shared" si="6"/>
        <v>0</v>
      </c>
      <c r="P49" s="58">
        <f t="shared" si="6"/>
        <v>0</v>
      </c>
      <c r="Q49" s="58">
        <f t="shared" si="6"/>
        <v>0</v>
      </c>
      <c r="R49" s="58">
        <f t="shared" si="6"/>
        <v>0</v>
      </c>
      <c r="S49" s="58">
        <f t="shared" si="6"/>
        <v>1</v>
      </c>
      <c r="T49" s="58">
        <f t="shared" si="6"/>
        <v>2</v>
      </c>
      <c r="U49" s="58">
        <f t="shared" si="6"/>
        <v>2</v>
      </c>
      <c r="V49" s="58">
        <f t="shared" si="6"/>
        <v>10</v>
      </c>
      <c r="W49" s="58">
        <f t="shared" si="6"/>
        <v>13</v>
      </c>
    </row>
    <row r="50" spans="1:23">
      <c r="A50" s="436"/>
      <c r="B50" s="419"/>
      <c r="C50" s="99"/>
      <c r="E50" s="93"/>
      <c r="F50" s="93"/>
      <c r="G50" s="93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  <c r="W50" s="94"/>
    </row>
    <row r="51" spans="1:23">
      <c r="A51" s="436"/>
      <c r="B51" s="419"/>
      <c r="C51" s="99"/>
      <c r="D51" s="96"/>
      <c r="E51" s="191" t="s">
        <v>290</v>
      </c>
      <c r="F51" s="68"/>
      <c r="G51" s="69"/>
      <c r="H51" s="70"/>
      <c r="I51" s="69"/>
      <c r="J51" s="69"/>
      <c r="K51" s="69"/>
      <c r="L51" s="69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</row>
    <row r="52" spans="1:23">
      <c r="A52" s="436"/>
      <c r="B52" s="419"/>
      <c r="C52" s="99"/>
      <c r="D52" s="96"/>
      <c r="E52" s="67"/>
      <c r="F52" s="67"/>
      <c r="G52" s="61"/>
      <c r="H52" s="62"/>
      <c r="I52" s="61"/>
      <c r="J52" s="61"/>
      <c r="K52" s="61"/>
      <c r="L52" s="61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</row>
    <row r="53" spans="1:23">
      <c r="A53" s="436"/>
      <c r="B53" s="419"/>
      <c r="C53" s="99"/>
      <c r="D53" s="96"/>
      <c r="E53" s="146" t="s">
        <v>291</v>
      </c>
      <c r="F53" s="583"/>
      <c r="G53" s="147" t="s">
        <v>0</v>
      </c>
      <c r="H53" s="10">
        <f t="shared" ref="H53:H58" si="7">MAX(K53:W53)</f>
        <v>1</v>
      </c>
      <c r="I53" s="147" t="s">
        <v>2</v>
      </c>
      <c r="J53" s="147" t="s">
        <v>441</v>
      </c>
      <c r="K53" s="147"/>
      <c r="L53" s="147"/>
      <c r="M53" s="148"/>
      <c r="N53" s="148"/>
      <c r="O53" s="148"/>
      <c r="P53" s="148"/>
      <c r="Q53" s="148"/>
      <c r="R53" s="148"/>
      <c r="S53" s="148"/>
      <c r="T53" s="148">
        <v>1</v>
      </c>
      <c r="U53" s="148">
        <v>1</v>
      </c>
      <c r="V53" s="148">
        <v>1</v>
      </c>
      <c r="W53" s="148">
        <v>1</v>
      </c>
    </row>
    <row r="54" spans="1:23">
      <c r="A54" s="436"/>
      <c r="B54" s="419"/>
      <c r="C54" s="99"/>
      <c r="D54" s="96"/>
      <c r="E54" s="146" t="s">
        <v>292</v>
      </c>
      <c r="F54" s="583"/>
      <c r="G54" s="147" t="s">
        <v>0</v>
      </c>
      <c r="H54" s="10">
        <f t="shared" si="7"/>
        <v>1</v>
      </c>
      <c r="I54" s="147" t="s">
        <v>2</v>
      </c>
      <c r="J54" s="147" t="s">
        <v>447</v>
      </c>
      <c r="K54" s="147"/>
      <c r="L54" s="147"/>
      <c r="M54" s="148"/>
      <c r="N54" s="148"/>
      <c r="O54" s="148"/>
      <c r="P54" s="148"/>
      <c r="Q54" s="148"/>
      <c r="R54" s="148"/>
      <c r="S54" s="148"/>
      <c r="T54" s="148"/>
      <c r="U54" s="148">
        <v>1</v>
      </c>
      <c r="V54" s="148">
        <v>1</v>
      </c>
      <c r="W54" s="148">
        <v>1</v>
      </c>
    </row>
    <row r="55" spans="1:23">
      <c r="A55" s="436"/>
      <c r="B55" s="419"/>
      <c r="C55" s="99"/>
      <c r="D55" s="96"/>
      <c r="E55" s="146" t="s">
        <v>436</v>
      </c>
      <c r="F55" s="146"/>
      <c r="G55" s="147" t="s">
        <v>0</v>
      </c>
      <c r="H55" s="10">
        <f t="shared" si="7"/>
        <v>3</v>
      </c>
      <c r="I55" s="147" t="s">
        <v>2</v>
      </c>
      <c r="J55" s="147" t="s">
        <v>446</v>
      </c>
      <c r="K55" s="147"/>
      <c r="L55" s="147"/>
      <c r="M55" s="148"/>
      <c r="N55" s="148"/>
      <c r="O55" s="148"/>
      <c r="P55" s="148"/>
      <c r="Q55" s="148"/>
      <c r="R55" s="148"/>
      <c r="S55" s="148"/>
      <c r="T55" s="148"/>
      <c r="U55" s="148"/>
      <c r="V55" s="148">
        <v>3</v>
      </c>
      <c r="W55" s="148">
        <v>3</v>
      </c>
    </row>
    <row r="56" spans="1:23">
      <c r="A56" s="436"/>
      <c r="B56" s="419"/>
      <c r="C56" s="99"/>
      <c r="D56" s="96"/>
      <c r="E56" s="146" t="s">
        <v>293</v>
      </c>
      <c r="F56" s="146"/>
      <c r="G56" s="147" t="s">
        <v>0</v>
      </c>
      <c r="H56" s="10">
        <f t="shared" si="7"/>
        <v>0</v>
      </c>
      <c r="I56" s="147" t="s">
        <v>2</v>
      </c>
      <c r="J56" s="147"/>
      <c r="K56" s="147"/>
      <c r="L56" s="147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</row>
    <row r="57" spans="1:23">
      <c r="A57" s="436"/>
      <c r="B57" s="419"/>
      <c r="C57" s="99"/>
      <c r="D57" s="96"/>
      <c r="E57" s="146" t="s">
        <v>154</v>
      </c>
      <c r="F57" s="146"/>
      <c r="G57" s="147" t="s">
        <v>0</v>
      </c>
      <c r="H57" s="10">
        <f t="shared" si="7"/>
        <v>0</v>
      </c>
      <c r="I57" s="147" t="s">
        <v>2</v>
      </c>
      <c r="J57" s="147"/>
      <c r="K57" s="147"/>
      <c r="L57" s="147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</row>
    <row r="58" spans="1:23">
      <c r="A58" s="436"/>
      <c r="B58" s="419"/>
      <c r="C58" s="99"/>
      <c r="D58" s="96"/>
      <c r="E58" s="146" t="s">
        <v>156</v>
      </c>
      <c r="F58" s="146"/>
      <c r="G58" s="147" t="s">
        <v>0</v>
      </c>
      <c r="H58" s="10">
        <f t="shared" si="7"/>
        <v>0</v>
      </c>
      <c r="I58" s="147" t="s">
        <v>2</v>
      </c>
      <c r="J58" s="147"/>
      <c r="K58" s="147"/>
      <c r="L58" s="147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</row>
    <row r="59" spans="1:23">
      <c r="A59" s="436"/>
      <c r="B59" s="419"/>
      <c r="C59" s="99"/>
      <c r="D59" s="96"/>
      <c r="E59" s="60"/>
      <c r="F59" s="60"/>
      <c r="G59" s="61"/>
      <c r="H59" s="62"/>
      <c r="I59" s="61"/>
      <c r="J59" s="61"/>
      <c r="K59" s="61"/>
      <c r="L59" s="61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</row>
    <row r="60" spans="1:23">
      <c r="A60" s="436"/>
      <c r="B60" s="419"/>
      <c r="C60" s="99"/>
      <c r="D60" s="96"/>
      <c r="E60" s="57" t="str">
        <f>"TOTAL "&amp;E51</f>
        <v>TOTAL EXECUTIVE FLOOR</v>
      </c>
      <c r="F60" s="57"/>
      <c r="G60" s="57"/>
      <c r="H60" s="58">
        <f>SUM(H52:H59)</f>
        <v>5</v>
      </c>
      <c r="I60" s="58"/>
      <c r="J60" s="58"/>
      <c r="K60" s="58">
        <f>SUM(K52:K59)</f>
        <v>0</v>
      </c>
      <c r="L60" s="58">
        <f t="shared" ref="L60:W60" si="8">SUM(L52:L59)</f>
        <v>0</v>
      </c>
      <c r="M60" s="58">
        <f t="shared" si="8"/>
        <v>0</v>
      </c>
      <c r="N60" s="58">
        <f t="shared" si="8"/>
        <v>0</v>
      </c>
      <c r="O60" s="58">
        <f>SUM(O52:O59)</f>
        <v>0</v>
      </c>
      <c r="P60" s="58">
        <f t="shared" si="8"/>
        <v>0</v>
      </c>
      <c r="Q60" s="58">
        <f t="shared" si="8"/>
        <v>0</v>
      </c>
      <c r="R60" s="58">
        <f t="shared" si="8"/>
        <v>0</v>
      </c>
      <c r="S60" s="58">
        <f t="shared" si="8"/>
        <v>0</v>
      </c>
      <c r="T60" s="58">
        <f t="shared" si="8"/>
        <v>1</v>
      </c>
      <c r="U60" s="58">
        <f t="shared" si="8"/>
        <v>2</v>
      </c>
      <c r="V60" s="58">
        <f t="shared" si="8"/>
        <v>5</v>
      </c>
      <c r="W60" s="58">
        <f t="shared" si="8"/>
        <v>5</v>
      </c>
    </row>
    <row r="61" spans="1:23">
      <c r="A61" s="436"/>
      <c r="B61" s="419"/>
      <c r="C61" s="99"/>
      <c r="E61" s="63"/>
      <c r="F61" s="63"/>
      <c r="G61" s="63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</row>
    <row r="62" spans="1:23">
      <c r="A62" s="436"/>
      <c r="B62" s="419"/>
      <c r="C62" s="99"/>
      <c r="D62" s="96"/>
      <c r="E62" s="68" t="s">
        <v>3</v>
      </c>
      <c r="F62" s="68"/>
      <c r="G62" s="69"/>
      <c r="H62" s="70"/>
      <c r="I62" s="69"/>
      <c r="J62" s="69"/>
      <c r="K62" s="69"/>
      <c r="L62" s="69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</row>
    <row r="63" spans="1:23">
      <c r="A63" s="436"/>
      <c r="B63" s="419"/>
      <c r="C63" s="99"/>
      <c r="D63" s="96"/>
      <c r="E63" s="67"/>
      <c r="F63" s="67"/>
      <c r="G63" s="61"/>
      <c r="H63" s="62"/>
      <c r="I63" s="61"/>
      <c r="J63" s="61"/>
      <c r="K63" s="61"/>
      <c r="L63" s="61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</row>
    <row r="64" spans="1:23">
      <c r="A64" s="436"/>
      <c r="B64" s="419"/>
      <c r="C64" s="99"/>
      <c r="D64" s="96"/>
      <c r="E64" s="146" t="s">
        <v>395</v>
      </c>
      <c r="F64" s="149"/>
      <c r="G64" s="147" t="s">
        <v>0</v>
      </c>
      <c r="H64" s="10">
        <f t="shared" ref="H64:H73" si="9">MAX(K64:W64)</f>
        <v>1</v>
      </c>
      <c r="I64" s="147" t="s">
        <v>2</v>
      </c>
      <c r="J64" s="147" t="s">
        <v>447</v>
      </c>
      <c r="K64" s="147"/>
      <c r="L64" s="147"/>
      <c r="M64" s="148"/>
      <c r="N64" s="148"/>
      <c r="O64" s="148"/>
      <c r="P64" s="148"/>
      <c r="Q64" s="148"/>
      <c r="R64" s="148"/>
      <c r="S64" s="148"/>
      <c r="T64" s="148">
        <v>1</v>
      </c>
      <c r="U64" s="148">
        <v>1</v>
      </c>
      <c r="V64" s="148">
        <v>1</v>
      </c>
      <c r="W64" s="148">
        <v>1</v>
      </c>
    </row>
    <row r="65" spans="1:23">
      <c r="A65" s="436"/>
      <c r="B65" s="419"/>
      <c r="C65" s="99"/>
      <c r="D65" s="96"/>
      <c r="E65" s="149" t="s">
        <v>78</v>
      </c>
      <c r="F65" s="149"/>
      <c r="G65" s="147" t="s">
        <v>0</v>
      </c>
      <c r="H65" s="10">
        <f t="shared" si="9"/>
        <v>1</v>
      </c>
      <c r="I65" s="147" t="s">
        <v>2</v>
      </c>
      <c r="J65" s="147" t="s">
        <v>447</v>
      </c>
      <c r="K65" s="147"/>
      <c r="L65" s="147"/>
      <c r="M65" s="148"/>
      <c r="N65" s="148"/>
      <c r="O65" s="148"/>
      <c r="P65" s="148"/>
      <c r="Q65" s="148"/>
      <c r="R65" s="148"/>
      <c r="S65" s="148"/>
      <c r="T65" s="148"/>
      <c r="U65" s="148"/>
      <c r="V65" s="148">
        <v>1</v>
      </c>
      <c r="W65" s="148">
        <v>1</v>
      </c>
    </row>
    <row r="66" spans="1:23">
      <c r="A66" s="436"/>
      <c r="B66" s="419"/>
      <c r="C66" s="99"/>
      <c r="D66" s="96"/>
      <c r="E66" s="149" t="s">
        <v>152</v>
      </c>
      <c r="F66" s="149"/>
      <c r="G66" s="147" t="s">
        <v>0</v>
      </c>
      <c r="H66" s="10">
        <f t="shared" si="9"/>
        <v>0</v>
      </c>
      <c r="I66" s="147" t="s">
        <v>2</v>
      </c>
      <c r="J66" s="147" t="s">
        <v>443</v>
      </c>
      <c r="K66" s="147"/>
      <c r="L66" s="147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</row>
    <row r="67" spans="1:23">
      <c r="A67" s="436"/>
      <c r="B67" s="419"/>
      <c r="C67" s="99"/>
      <c r="D67" s="96"/>
      <c r="E67" s="149" t="s">
        <v>396</v>
      </c>
      <c r="F67" s="149"/>
      <c r="G67" s="147" t="s">
        <v>0</v>
      </c>
      <c r="H67" s="10">
        <f t="shared" si="9"/>
        <v>3</v>
      </c>
      <c r="I67" s="147" t="s">
        <v>2</v>
      </c>
      <c r="J67" s="147" t="s">
        <v>443</v>
      </c>
      <c r="K67" s="147"/>
      <c r="L67" s="147"/>
      <c r="M67" s="148"/>
      <c r="N67" s="148"/>
      <c r="O67" s="148"/>
      <c r="P67" s="148"/>
      <c r="Q67" s="148"/>
      <c r="R67" s="148"/>
      <c r="S67" s="148"/>
      <c r="T67" s="148"/>
      <c r="U67" s="148"/>
      <c r="V67" s="148">
        <v>1</v>
      </c>
      <c r="W67" s="148">
        <v>3</v>
      </c>
    </row>
    <row r="68" spans="1:23">
      <c r="A68" s="436"/>
      <c r="B68" s="419"/>
      <c r="C68" s="99"/>
      <c r="D68" s="96"/>
      <c r="E68" s="149" t="s">
        <v>396</v>
      </c>
      <c r="F68" s="149"/>
      <c r="G68" s="147" t="s">
        <v>0</v>
      </c>
      <c r="H68" s="10">
        <f t="shared" si="9"/>
        <v>3</v>
      </c>
      <c r="I68" s="147" t="s">
        <v>2</v>
      </c>
      <c r="J68" s="147" t="s">
        <v>446</v>
      </c>
      <c r="K68" s="147"/>
      <c r="L68" s="147"/>
      <c r="M68" s="148"/>
      <c r="N68" s="148"/>
      <c r="O68" s="148"/>
      <c r="P68" s="148"/>
      <c r="Q68" s="148"/>
      <c r="R68" s="148"/>
      <c r="S68" s="148"/>
      <c r="T68" s="148"/>
      <c r="U68" s="148"/>
      <c r="V68" s="148">
        <v>1</v>
      </c>
      <c r="W68" s="148">
        <v>3</v>
      </c>
    </row>
    <row r="69" spans="1:23">
      <c r="A69" s="436"/>
      <c r="B69" s="419"/>
      <c r="C69" s="99"/>
      <c r="D69" s="96"/>
      <c r="E69" s="149" t="s">
        <v>153</v>
      </c>
      <c r="F69" s="149"/>
      <c r="G69" s="147" t="s">
        <v>0</v>
      </c>
      <c r="H69" s="10">
        <f t="shared" si="9"/>
        <v>1</v>
      </c>
      <c r="I69" s="147" t="s">
        <v>2</v>
      </c>
      <c r="J69" s="147" t="s">
        <v>446</v>
      </c>
      <c r="K69" s="147"/>
      <c r="L69" s="147"/>
      <c r="M69" s="148"/>
      <c r="N69" s="148"/>
      <c r="O69" s="148"/>
      <c r="P69" s="148"/>
      <c r="Q69" s="148"/>
      <c r="R69" s="148"/>
      <c r="S69" s="148"/>
      <c r="T69" s="148"/>
      <c r="U69" s="148"/>
      <c r="V69" s="148">
        <v>1</v>
      </c>
      <c r="W69" s="148">
        <v>1</v>
      </c>
    </row>
    <row r="70" spans="1:23">
      <c r="A70" s="436"/>
      <c r="B70" s="419"/>
      <c r="C70" s="99"/>
      <c r="D70" s="96"/>
      <c r="E70" s="149" t="s">
        <v>79</v>
      </c>
      <c r="F70" s="149"/>
      <c r="G70" s="147" t="s">
        <v>0</v>
      </c>
      <c r="H70" s="10">
        <f t="shared" si="9"/>
        <v>1</v>
      </c>
      <c r="I70" s="147" t="s">
        <v>2</v>
      </c>
      <c r="J70" s="147"/>
      <c r="K70" s="147"/>
      <c r="L70" s="147"/>
      <c r="M70" s="148"/>
      <c r="N70" s="148"/>
      <c r="O70" s="148"/>
      <c r="P70" s="148"/>
      <c r="Q70" s="148"/>
      <c r="R70" s="148"/>
      <c r="S70" s="148"/>
      <c r="T70" s="148"/>
      <c r="U70" s="148">
        <v>1</v>
      </c>
      <c r="V70" s="148">
        <v>1</v>
      </c>
      <c r="W70" s="148">
        <v>1</v>
      </c>
    </row>
    <row r="71" spans="1:23">
      <c r="A71" s="436"/>
      <c r="B71" s="419"/>
      <c r="C71" s="99"/>
      <c r="D71" s="96"/>
      <c r="E71" s="149" t="s">
        <v>80</v>
      </c>
      <c r="F71" s="149"/>
      <c r="G71" s="147" t="s">
        <v>0</v>
      </c>
      <c r="H71" s="10">
        <f t="shared" si="9"/>
        <v>0</v>
      </c>
      <c r="I71" s="147" t="s">
        <v>2</v>
      </c>
      <c r="J71" s="147"/>
      <c r="K71" s="147"/>
      <c r="L71" s="147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</row>
    <row r="72" spans="1:23">
      <c r="A72" s="436"/>
      <c r="B72" s="419"/>
      <c r="C72" s="99"/>
      <c r="D72" s="96"/>
      <c r="E72" s="146" t="s">
        <v>154</v>
      </c>
      <c r="F72" s="149"/>
      <c r="G72" s="147" t="s">
        <v>0</v>
      </c>
      <c r="H72" s="10">
        <f t="shared" si="9"/>
        <v>0</v>
      </c>
      <c r="I72" s="147" t="s">
        <v>2</v>
      </c>
      <c r="J72" s="147"/>
      <c r="K72" s="147"/>
      <c r="L72" s="147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</row>
    <row r="73" spans="1:23">
      <c r="A73" s="436"/>
      <c r="B73" s="419"/>
      <c r="C73" s="99"/>
      <c r="D73" s="96"/>
      <c r="E73" s="146" t="s">
        <v>156</v>
      </c>
      <c r="F73" s="149"/>
      <c r="G73" s="147" t="s">
        <v>0</v>
      </c>
      <c r="H73" s="10">
        <f t="shared" si="9"/>
        <v>0</v>
      </c>
      <c r="I73" s="147" t="s">
        <v>2</v>
      </c>
      <c r="J73" s="147"/>
      <c r="K73" s="147"/>
      <c r="L73" s="147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</row>
    <row r="74" spans="1:23">
      <c r="A74" s="436"/>
      <c r="B74" s="419"/>
      <c r="C74" s="99"/>
      <c r="D74" s="96"/>
      <c r="E74" s="74"/>
      <c r="F74" s="74"/>
      <c r="G74" s="61"/>
      <c r="H74" s="62"/>
      <c r="I74" s="61"/>
      <c r="J74" s="61"/>
      <c r="K74" s="61"/>
      <c r="L74" s="61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</row>
    <row r="75" spans="1:23">
      <c r="A75" s="436"/>
      <c r="B75" s="419"/>
      <c r="C75" s="99"/>
      <c r="D75" s="96"/>
      <c r="E75" s="57" t="str">
        <f>"TOTAL "&amp;E62</f>
        <v>TOTAL CONGIERGE</v>
      </c>
      <c r="F75" s="57"/>
      <c r="G75" s="57"/>
      <c r="H75" s="58">
        <f>SUM(H63:H74)</f>
        <v>10</v>
      </c>
      <c r="I75" s="58"/>
      <c r="J75" s="58"/>
      <c r="K75" s="58">
        <f>SUM(K63:K74)</f>
        <v>0</v>
      </c>
      <c r="L75" s="58">
        <f t="shared" ref="L75:W75" si="10">SUM(L63:L74)</f>
        <v>0</v>
      </c>
      <c r="M75" s="58">
        <f t="shared" si="10"/>
        <v>0</v>
      </c>
      <c r="N75" s="58">
        <f t="shared" si="10"/>
        <v>0</v>
      </c>
      <c r="O75" s="58">
        <f>SUM(O63:O74)</f>
        <v>0</v>
      </c>
      <c r="P75" s="58">
        <f t="shared" si="10"/>
        <v>0</v>
      </c>
      <c r="Q75" s="58">
        <f t="shared" si="10"/>
        <v>0</v>
      </c>
      <c r="R75" s="58">
        <f t="shared" si="10"/>
        <v>0</v>
      </c>
      <c r="S75" s="58">
        <f t="shared" si="10"/>
        <v>0</v>
      </c>
      <c r="T75" s="58">
        <f t="shared" si="10"/>
        <v>1</v>
      </c>
      <c r="U75" s="58">
        <f t="shared" si="10"/>
        <v>2</v>
      </c>
      <c r="V75" s="58">
        <f t="shared" si="10"/>
        <v>6</v>
      </c>
      <c r="W75" s="58">
        <f t="shared" si="10"/>
        <v>10</v>
      </c>
    </row>
    <row r="76" spans="1:23">
      <c r="A76" s="436"/>
      <c r="B76" s="419"/>
      <c r="C76" s="99"/>
      <c r="E76" s="63"/>
      <c r="F76" s="63"/>
      <c r="G76" s="63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</row>
    <row r="77" spans="1:23">
      <c r="A77" s="436"/>
      <c r="B77" s="419"/>
      <c r="C77" s="99"/>
      <c r="D77" s="96"/>
      <c r="E77" s="68" t="s">
        <v>4</v>
      </c>
      <c r="F77" s="68"/>
      <c r="G77" s="69"/>
      <c r="H77" s="70"/>
      <c r="I77" s="69"/>
      <c r="J77" s="69"/>
      <c r="K77" s="69"/>
      <c r="L77" s="69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</row>
    <row r="78" spans="1:23">
      <c r="A78" s="436"/>
      <c r="B78" s="419"/>
      <c r="C78" s="99"/>
      <c r="D78" s="96"/>
      <c r="E78" s="67"/>
      <c r="F78" s="67"/>
      <c r="G78" s="61"/>
      <c r="H78" s="62"/>
      <c r="I78" s="61"/>
      <c r="J78" s="61"/>
      <c r="K78" s="61"/>
      <c r="L78" s="61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</row>
    <row r="79" spans="1:23">
      <c r="A79" s="436"/>
      <c r="B79" s="419"/>
      <c r="C79" s="99"/>
      <c r="D79" s="96"/>
      <c r="E79" s="149" t="s">
        <v>397</v>
      </c>
      <c r="F79" s="584"/>
      <c r="G79" s="147" t="s">
        <v>0</v>
      </c>
      <c r="H79" s="10">
        <f>MAX(K79:W79)</f>
        <v>1</v>
      </c>
      <c r="I79" s="147" t="s">
        <v>2</v>
      </c>
      <c r="J79" s="147" t="s">
        <v>448</v>
      </c>
      <c r="K79" s="147"/>
      <c r="L79" s="147"/>
      <c r="M79" s="148"/>
      <c r="N79" s="148"/>
      <c r="O79" s="148"/>
      <c r="P79" s="148"/>
      <c r="Q79" s="148"/>
      <c r="R79" s="148"/>
      <c r="S79" s="148"/>
      <c r="T79" s="148"/>
      <c r="U79" s="148">
        <v>1</v>
      </c>
      <c r="V79" s="148">
        <v>1</v>
      </c>
      <c r="W79" s="148">
        <v>1</v>
      </c>
    </row>
    <row r="80" spans="1:23">
      <c r="A80" s="436"/>
      <c r="B80" s="419"/>
      <c r="C80" s="99"/>
      <c r="D80" s="96"/>
      <c r="E80" s="149" t="s">
        <v>81</v>
      </c>
      <c r="F80" s="584"/>
      <c r="G80" s="147" t="s">
        <v>0</v>
      </c>
      <c r="H80" s="10">
        <f>MAX(K80:W80)</f>
        <v>0</v>
      </c>
      <c r="I80" s="147" t="s">
        <v>2</v>
      </c>
      <c r="J80" s="147"/>
      <c r="K80" s="147"/>
      <c r="L80" s="147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</row>
    <row r="81" spans="1:34">
      <c r="A81" s="436"/>
      <c r="B81" s="419"/>
      <c r="C81" s="99"/>
      <c r="D81" s="96"/>
      <c r="E81" s="149" t="s">
        <v>82</v>
      </c>
      <c r="F81" s="149"/>
      <c r="G81" s="147" t="s">
        <v>0</v>
      </c>
      <c r="H81" s="10">
        <f>MAX(K81:W81)</f>
        <v>3</v>
      </c>
      <c r="I81" s="147" t="s">
        <v>2</v>
      </c>
      <c r="J81" s="147" t="s">
        <v>443</v>
      </c>
      <c r="K81" s="147"/>
      <c r="L81" s="147"/>
      <c r="M81" s="148"/>
      <c r="N81" s="148"/>
      <c r="O81" s="148"/>
      <c r="P81" s="148"/>
      <c r="Q81" s="148"/>
      <c r="R81" s="148"/>
      <c r="S81" s="148"/>
      <c r="T81" s="148"/>
      <c r="U81" s="148">
        <v>1</v>
      </c>
      <c r="V81" s="148">
        <v>1</v>
      </c>
      <c r="W81" s="148">
        <v>3</v>
      </c>
    </row>
    <row r="82" spans="1:34">
      <c r="A82" s="436"/>
      <c r="B82" s="419"/>
      <c r="C82" s="99"/>
      <c r="D82" s="96"/>
      <c r="E82" s="146" t="s">
        <v>154</v>
      </c>
      <c r="F82" s="149"/>
      <c r="G82" s="147" t="s">
        <v>0</v>
      </c>
      <c r="H82" s="10">
        <f>MAX(K82:W82)</f>
        <v>0</v>
      </c>
      <c r="I82" s="147" t="s">
        <v>2</v>
      </c>
      <c r="J82" s="147"/>
      <c r="K82" s="147"/>
      <c r="L82" s="147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</row>
    <row r="83" spans="1:34">
      <c r="A83" s="436"/>
      <c r="B83" s="419"/>
      <c r="C83" s="99"/>
      <c r="D83" s="96"/>
      <c r="E83" s="146" t="s">
        <v>156</v>
      </c>
      <c r="F83" s="149"/>
      <c r="G83" s="147" t="s">
        <v>0</v>
      </c>
      <c r="H83" s="10">
        <f>MAX(K83:W83)</f>
        <v>0</v>
      </c>
      <c r="I83" s="147" t="s">
        <v>2</v>
      </c>
      <c r="J83" s="147"/>
      <c r="K83" s="147"/>
      <c r="L83" s="147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</row>
    <row r="84" spans="1:34">
      <c r="A84" s="436"/>
      <c r="B84" s="419"/>
      <c r="C84" s="99"/>
      <c r="D84" s="96"/>
      <c r="E84" s="74"/>
      <c r="F84" s="74"/>
      <c r="G84" s="61"/>
      <c r="H84" s="62"/>
      <c r="I84" s="61"/>
      <c r="J84" s="61"/>
      <c r="K84" s="61"/>
      <c r="L84" s="61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</row>
    <row r="85" spans="1:34">
      <c r="A85" s="436"/>
      <c r="B85" s="419"/>
      <c r="C85" s="99"/>
      <c r="D85" s="96"/>
      <c r="E85" s="57" t="str">
        <f>"TOTAL "&amp;E77</f>
        <v>TOTAL P.A.B.X.</v>
      </c>
      <c r="F85" s="57"/>
      <c r="G85" s="57"/>
      <c r="H85" s="58">
        <f>SUM(H78:H84)</f>
        <v>4</v>
      </c>
      <c r="I85" s="58"/>
      <c r="J85" s="58"/>
      <c r="K85" s="58">
        <f>SUM(K78:K84)</f>
        <v>0</v>
      </c>
      <c r="L85" s="58">
        <f t="shared" ref="L85:W85" si="11">SUM(L78:L84)</f>
        <v>0</v>
      </c>
      <c r="M85" s="58">
        <f t="shared" si="11"/>
        <v>0</v>
      </c>
      <c r="N85" s="58">
        <f t="shared" si="11"/>
        <v>0</v>
      </c>
      <c r="O85" s="58">
        <f>SUM(O78:O84)</f>
        <v>0</v>
      </c>
      <c r="P85" s="58">
        <f t="shared" si="11"/>
        <v>0</v>
      </c>
      <c r="Q85" s="58">
        <f t="shared" si="11"/>
        <v>0</v>
      </c>
      <c r="R85" s="58">
        <f t="shared" si="11"/>
        <v>0</v>
      </c>
      <c r="S85" s="58">
        <f t="shared" si="11"/>
        <v>0</v>
      </c>
      <c r="T85" s="58">
        <f t="shared" si="11"/>
        <v>0</v>
      </c>
      <c r="U85" s="58">
        <f t="shared" si="11"/>
        <v>2</v>
      </c>
      <c r="V85" s="58">
        <f t="shared" si="11"/>
        <v>2</v>
      </c>
      <c r="W85" s="58">
        <f t="shared" si="11"/>
        <v>4</v>
      </c>
    </row>
    <row r="86" spans="1:34">
      <c r="A86" s="436"/>
      <c r="B86" s="419"/>
      <c r="C86" s="99"/>
      <c r="E86" s="63"/>
      <c r="F86" s="63"/>
      <c r="G86" s="63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</row>
    <row r="87" spans="1:34">
      <c r="A87" s="436"/>
      <c r="B87" s="419"/>
      <c r="C87" s="99"/>
      <c r="D87" s="96"/>
      <c r="E87" s="68" t="s">
        <v>5</v>
      </c>
      <c r="F87" s="68"/>
      <c r="G87" s="69"/>
      <c r="H87" s="70"/>
      <c r="I87" s="69"/>
      <c r="J87" s="69"/>
      <c r="K87" s="69"/>
      <c r="L87" s="69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</row>
    <row r="88" spans="1:34">
      <c r="A88" s="436"/>
      <c r="B88" s="419"/>
      <c r="C88" s="99"/>
      <c r="D88" s="96"/>
      <c r="E88" s="67"/>
      <c r="F88" s="67"/>
      <c r="G88" s="61"/>
      <c r="H88" s="62"/>
      <c r="I88" s="61"/>
      <c r="J88" s="61"/>
      <c r="K88" s="61"/>
      <c r="L88" s="61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</row>
    <row r="89" spans="1:34">
      <c r="A89" s="436"/>
      <c r="B89" s="419"/>
      <c r="C89" s="99"/>
      <c r="D89" s="96"/>
      <c r="E89" s="149" t="s">
        <v>83</v>
      </c>
      <c r="F89" s="584"/>
      <c r="G89" s="147" t="s">
        <v>0</v>
      </c>
      <c r="H89" s="10">
        <f>MAX(K89:W89)</f>
        <v>1</v>
      </c>
      <c r="I89" s="147" t="s">
        <v>2</v>
      </c>
      <c r="J89" s="147" t="s">
        <v>448</v>
      </c>
      <c r="K89" s="147"/>
      <c r="L89" s="147"/>
      <c r="M89" s="148"/>
      <c r="N89" s="148"/>
      <c r="O89" s="148"/>
      <c r="P89" s="148"/>
      <c r="Q89" s="148"/>
      <c r="R89" s="148"/>
      <c r="S89" s="148"/>
      <c r="T89" s="148"/>
      <c r="U89" s="148">
        <v>1</v>
      </c>
      <c r="V89" s="148">
        <v>1</v>
      </c>
      <c r="W89" s="148">
        <v>1</v>
      </c>
    </row>
    <row r="90" spans="1:34">
      <c r="A90" s="436"/>
      <c r="B90" s="419"/>
      <c r="C90" s="99"/>
      <c r="D90" s="96"/>
      <c r="E90" s="149" t="s">
        <v>84</v>
      </c>
      <c r="F90" s="584"/>
      <c r="G90" s="147" t="s">
        <v>0</v>
      </c>
      <c r="H90" s="10">
        <f>MAX(K90:W90)</f>
        <v>1</v>
      </c>
      <c r="I90" s="147" t="s">
        <v>2</v>
      </c>
      <c r="J90" s="147" t="s">
        <v>449</v>
      </c>
      <c r="K90" s="147"/>
      <c r="L90" s="147"/>
      <c r="M90" s="148"/>
      <c r="N90" s="148"/>
      <c r="O90" s="148"/>
      <c r="P90" s="148"/>
      <c r="Q90" s="148"/>
      <c r="R90" s="148"/>
      <c r="S90" s="148"/>
      <c r="T90" s="148"/>
      <c r="U90" s="148"/>
      <c r="V90" s="148">
        <v>1</v>
      </c>
      <c r="W90" s="148">
        <v>1</v>
      </c>
    </row>
    <row r="91" spans="1:34">
      <c r="A91" s="436"/>
      <c r="B91" s="419"/>
      <c r="C91" s="99"/>
      <c r="D91" s="96"/>
      <c r="E91" s="149" t="s">
        <v>85</v>
      </c>
      <c r="F91" s="584"/>
      <c r="G91" s="147" t="s">
        <v>0</v>
      </c>
      <c r="H91" s="10">
        <f>MAX(K91:W91)</f>
        <v>2</v>
      </c>
      <c r="I91" s="147" t="s">
        <v>2</v>
      </c>
      <c r="J91" s="147" t="s">
        <v>443</v>
      </c>
      <c r="K91" s="147"/>
      <c r="L91" s="147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>
        <v>2</v>
      </c>
    </row>
    <row r="92" spans="1:34">
      <c r="A92" s="436"/>
      <c r="B92" s="419"/>
      <c r="C92" s="99"/>
      <c r="D92" s="96"/>
      <c r="E92" s="146" t="s">
        <v>154</v>
      </c>
      <c r="F92" s="149"/>
      <c r="G92" s="147" t="s">
        <v>0</v>
      </c>
      <c r="H92" s="10">
        <f>MAX(K92:W92)</f>
        <v>0</v>
      </c>
      <c r="I92" s="147" t="s">
        <v>2</v>
      </c>
      <c r="J92" s="147"/>
      <c r="K92" s="147"/>
      <c r="L92" s="147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</row>
    <row r="93" spans="1:34">
      <c r="A93" s="436"/>
      <c r="B93" s="419"/>
      <c r="C93" s="99"/>
      <c r="D93" s="96"/>
      <c r="E93" s="146" t="s">
        <v>156</v>
      </c>
      <c r="F93" s="149"/>
      <c r="G93" s="147" t="s">
        <v>0</v>
      </c>
      <c r="H93" s="10">
        <f>MAX(K93:W93)</f>
        <v>0</v>
      </c>
      <c r="I93" s="147" t="s">
        <v>2</v>
      </c>
      <c r="J93" s="147"/>
      <c r="K93" s="147"/>
      <c r="L93" s="147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</row>
    <row r="94" spans="1:34">
      <c r="A94" s="436"/>
      <c r="B94" s="419"/>
      <c r="C94" s="99"/>
      <c r="D94" s="96"/>
      <c r="E94" s="74"/>
      <c r="F94" s="74"/>
      <c r="G94" s="61"/>
      <c r="H94" s="62"/>
      <c r="I94" s="61"/>
      <c r="J94" s="61"/>
      <c r="K94" s="61"/>
      <c r="L94" s="61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49"/>
      <c r="Y94" s="49"/>
      <c r="Z94" s="49"/>
    </row>
    <row r="95" spans="1:34" s="4" customFormat="1">
      <c r="A95" s="437"/>
      <c r="B95" s="422"/>
      <c r="C95" s="111"/>
      <c r="D95" s="97"/>
      <c r="E95" s="106" t="str">
        <f>"TOTAL "&amp;E87</f>
        <v>TOTAL BUSINESS CENTRE</v>
      </c>
      <c r="F95" s="57"/>
      <c r="G95" s="57"/>
      <c r="H95" s="58">
        <f>SUM(H88:H94)</f>
        <v>4</v>
      </c>
      <c r="I95" s="58"/>
      <c r="J95" s="58"/>
      <c r="K95" s="58">
        <f>SUM(K88:K94)</f>
        <v>0</v>
      </c>
      <c r="L95" s="58">
        <f t="shared" ref="L95:W95" si="12">SUM(L88:L94)</f>
        <v>0</v>
      </c>
      <c r="M95" s="58">
        <f t="shared" si="12"/>
        <v>0</v>
      </c>
      <c r="N95" s="58">
        <f t="shared" si="12"/>
        <v>0</v>
      </c>
      <c r="O95" s="58">
        <f t="shared" si="12"/>
        <v>0</v>
      </c>
      <c r="P95" s="58">
        <f>SUM(P88:P94)</f>
        <v>0</v>
      </c>
      <c r="Q95" s="58">
        <f t="shared" si="12"/>
        <v>0</v>
      </c>
      <c r="R95" s="58">
        <f t="shared" si="12"/>
        <v>0</v>
      </c>
      <c r="S95" s="58">
        <f t="shared" si="12"/>
        <v>0</v>
      </c>
      <c r="T95" s="58">
        <f t="shared" si="12"/>
        <v>0</v>
      </c>
      <c r="U95" s="58">
        <f t="shared" si="12"/>
        <v>1</v>
      </c>
      <c r="V95" s="58">
        <f t="shared" si="12"/>
        <v>2</v>
      </c>
      <c r="W95" s="58">
        <f t="shared" si="12"/>
        <v>4</v>
      </c>
      <c r="X95" s="48"/>
      <c r="Y95" s="48"/>
      <c r="Z95" s="48"/>
      <c r="AA95" s="49"/>
      <c r="AB95" s="49"/>
      <c r="AC95" s="49"/>
      <c r="AD95" s="49"/>
      <c r="AE95" s="49"/>
      <c r="AF95" s="49"/>
      <c r="AG95" s="49"/>
      <c r="AH95" s="49"/>
    </row>
    <row r="96" spans="1:34">
      <c r="A96" s="436"/>
      <c r="B96" s="419"/>
      <c r="C96" s="99"/>
      <c r="D96" s="103" t="str">
        <f>"TOTAL "&amp;D36</f>
        <v>TOTAL FRONT DESK</v>
      </c>
      <c r="E96" s="75"/>
      <c r="F96" s="75"/>
      <c r="G96" s="100"/>
      <c r="H96" s="101">
        <f>+H95+H85+H75+H60+H49</f>
        <v>36</v>
      </c>
      <c r="I96" s="101"/>
      <c r="J96" s="101"/>
      <c r="K96" s="101">
        <f t="shared" ref="K96:W96" si="13">+K95+K85+K75+K60+K49</f>
        <v>0</v>
      </c>
      <c r="L96" s="101">
        <f t="shared" si="13"/>
        <v>0</v>
      </c>
      <c r="M96" s="101">
        <f t="shared" si="13"/>
        <v>0</v>
      </c>
      <c r="N96" s="101">
        <f t="shared" si="13"/>
        <v>0</v>
      </c>
      <c r="O96" s="101">
        <f t="shared" si="13"/>
        <v>0</v>
      </c>
      <c r="P96" s="101">
        <f t="shared" si="13"/>
        <v>0</v>
      </c>
      <c r="Q96" s="101">
        <f t="shared" si="13"/>
        <v>0</v>
      </c>
      <c r="R96" s="101">
        <f t="shared" si="13"/>
        <v>0</v>
      </c>
      <c r="S96" s="101">
        <f t="shared" si="13"/>
        <v>1</v>
      </c>
      <c r="T96" s="101">
        <f t="shared" si="13"/>
        <v>4</v>
      </c>
      <c r="U96" s="101">
        <f t="shared" si="13"/>
        <v>9</v>
      </c>
      <c r="V96" s="101">
        <f t="shared" si="13"/>
        <v>25</v>
      </c>
      <c r="W96" s="101">
        <f t="shared" si="13"/>
        <v>36</v>
      </c>
    </row>
    <row r="97" spans="1:23">
      <c r="A97" s="436"/>
      <c r="B97" s="419"/>
      <c r="E97" s="91"/>
      <c r="F97" s="91"/>
      <c r="G97" s="104"/>
      <c r="H97" s="105"/>
      <c r="I97" s="105"/>
      <c r="J97" s="105"/>
      <c r="K97" s="105"/>
      <c r="L97" s="105"/>
      <c r="M97" s="105"/>
      <c r="N97" s="105"/>
      <c r="O97" s="105"/>
      <c r="P97" s="105"/>
      <c r="Q97" s="105"/>
      <c r="R97" s="105"/>
      <c r="S97" s="105"/>
      <c r="T97" s="105"/>
      <c r="U97" s="105"/>
      <c r="V97" s="105"/>
      <c r="W97" s="105"/>
    </row>
    <row r="98" spans="1:23">
      <c r="A98" s="436"/>
      <c r="B98" s="419"/>
      <c r="C98" s="99"/>
      <c r="D98" s="100" t="s">
        <v>100</v>
      </c>
      <c r="E98" s="75"/>
      <c r="F98" s="75"/>
      <c r="G98" s="100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</row>
    <row r="99" spans="1:23">
      <c r="A99" s="436"/>
      <c r="B99" s="419"/>
      <c r="C99" s="99"/>
      <c r="D99" s="96"/>
      <c r="E99" s="72" t="s">
        <v>93</v>
      </c>
      <c r="F99" s="72"/>
      <c r="G99" s="72"/>
      <c r="H99" s="73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3"/>
    </row>
    <row r="100" spans="1:23">
      <c r="A100" s="436"/>
      <c r="B100" s="419"/>
      <c r="C100" s="99"/>
      <c r="D100" s="96"/>
      <c r="E100" s="55"/>
      <c r="F100" s="55"/>
      <c r="G100" s="55"/>
      <c r="H100" s="56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6"/>
    </row>
    <row r="101" spans="1:23">
      <c r="A101" s="436"/>
      <c r="B101" s="419"/>
      <c r="C101" s="99"/>
      <c r="D101" s="96"/>
      <c r="E101" s="146" t="s">
        <v>86</v>
      </c>
      <c r="F101" s="146"/>
      <c r="G101" s="147" t="s">
        <v>0</v>
      </c>
      <c r="H101" s="10">
        <f t="shared" ref="H101:H118" si="14">MAX(K101:W101)</f>
        <v>1</v>
      </c>
      <c r="I101" s="147" t="s">
        <v>362</v>
      </c>
      <c r="J101" s="147" t="s">
        <v>450</v>
      </c>
      <c r="K101" s="147"/>
      <c r="L101" s="147"/>
      <c r="M101" s="148"/>
      <c r="N101" s="148"/>
      <c r="O101" s="148"/>
      <c r="P101" s="148"/>
      <c r="Q101" s="148"/>
      <c r="R101" s="148"/>
      <c r="S101" s="148">
        <v>1</v>
      </c>
      <c r="T101" s="148">
        <v>1</v>
      </c>
      <c r="U101" s="148">
        <v>1</v>
      </c>
      <c r="V101" s="148">
        <v>1</v>
      </c>
      <c r="W101" s="148">
        <v>1</v>
      </c>
    </row>
    <row r="102" spans="1:23">
      <c r="A102" s="436"/>
      <c r="B102" s="419"/>
      <c r="C102" s="99"/>
      <c r="D102" s="96"/>
      <c r="E102" s="146" t="s">
        <v>87</v>
      </c>
      <c r="F102" s="146"/>
      <c r="G102" s="147" t="s">
        <v>0</v>
      </c>
      <c r="H102" s="10">
        <f t="shared" si="14"/>
        <v>1</v>
      </c>
      <c r="I102" s="147" t="s">
        <v>2</v>
      </c>
      <c r="J102" s="147" t="s">
        <v>450</v>
      </c>
      <c r="K102" s="147"/>
      <c r="L102" s="147"/>
      <c r="M102" s="148"/>
      <c r="N102" s="148"/>
      <c r="O102" s="148"/>
      <c r="P102" s="148"/>
      <c r="Q102" s="148"/>
      <c r="R102" s="148"/>
      <c r="S102" s="148"/>
      <c r="T102" s="148">
        <v>1</v>
      </c>
      <c r="U102" s="148">
        <v>1</v>
      </c>
      <c r="V102" s="148">
        <v>1</v>
      </c>
      <c r="W102" s="148">
        <v>1</v>
      </c>
    </row>
    <row r="103" spans="1:23">
      <c r="A103" s="436"/>
      <c r="B103" s="419"/>
      <c r="C103" s="99"/>
      <c r="D103" s="96"/>
      <c r="E103" s="146" t="s">
        <v>72</v>
      </c>
      <c r="F103" s="146"/>
      <c r="G103" s="147" t="s">
        <v>0</v>
      </c>
      <c r="H103" s="10">
        <f t="shared" si="14"/>
        <v>0</v>
      </c>
      <c r="I103" s="147" t="s">
        <v>2</v>
      </c>
      <c r="J103" s="147"/>
      <c r="K103" s="147"/>
      <c r="L103" s="147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</row>
    <row r="104" spans="1:23">
      <c r="A104" s="436"/>
      <c r="B104" s="419"/>
      <c r="C104" s="99"/>
      <c r="D104" s="96"/>
      <c r="E104" s="146" t="s">
        <v>154</v>
      </c>
      <c r="F104" s="146"/>
      <c r="G104" s="147" t="s">
        <v>0</v>
      </c>
      <c r="H104" s="10">
        <f t="shared" si="14"/>
        <v>0</v>
      </c>
      <c r="I104" s="147" t="s">
        <v>2</v>
      </c>
      <c r="J104" s="147"/>
      <c r="K104" s="147"/>
      <c r="L104" s="147"/>
      <c r="M104" s="148"/>
      <c r="N104" s="148"/>
      <c r="O104" s="148"/>
      <c r="P104" s="148"/>
      <c r="Q104" s="148"/>
      <c r="R104" s="148"/>
      <c r="S104" s="148"/>
      <c r="T104" s="148"/>
      <c r="U104" s="148"/>
      <c r="V104" s="148"/>
      <c r="W104" s="148"/>
    </row>
    <row r="105" spans="1:23">
      <c r="A105" s="436"/>
      <c r="B105" s="419"/>
      <c r="C105" s="99"/>
      <c r="D105" s="96"/>
      <c r="E105" s="146" t="s">
        <v>156</v>
      </c>
      <c r="F105" s="146"/>
      <c r="G105" s="147" t="s">
        <v>0</v>
      </c>
      <c r="H105" s="10">
        <f t="shared" si="14"/>
        <v>0</v>
      </c>
      <c r="I105" s="147" t="s">
        <v>2</v>
      </c>
      <c r="J105" s="147"/>
      <c r="K105" s="147"/>
      <c r="L105" s="147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</row>
    <row r="106" spans="1:23">
      <c r="A106" s="436"/>
      <c r="B106" s="419"/>
      <c r="C106" s="99"/>
      <c r="D106" s="96"/>
      <c r="E106" s="60"/>
      <c r="F106" s="60"/>
      <c r="G106" s="61"/>
      <c r="H106" s="62"/>
      <c r="I106" s="61"/>
      <c r="J106" s="61"/>
      <c r="K106" s="61"/>
      <c r="L106" s="61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</row>
    <row r="107" spans="1:23">
      <c r="A107" s="436"/>
      <c r="B107" s="419"/>
      <c r="C107" s="99"/>
      <c r="D107" s="89"/>
      <c r="E107" s="57" t="str">
        <f>"TOTAL "&amp;E99</f>
        <v>TOTAL HOUSEKEEPING ADMINISTRATION</v>
      </c>
      <c r="F107" s="57"/>
      <c r="G107" s="58"/>
      <c r="H107" s="90">
        <f>SUM(H100:H106)</f>
        <v>2</v>
      </c>
      <c r="I107" s="58"/>
      <c r="J107" s="58"/>
      <c r="K107" s="90">
        <f>SUM(K100:K106)</f>
        <v>0</v>
      </c>
      <c r="L107" s="90">
        <f t="shared" ref="L107:W107" si="15">SUM(L100:L106)</f>
        <v>0</v>
      </c>
      <c r="M107" s="90">
        <f t="shared" si="15"/>
        <v>0</v>
      </c>
      <c r="N107" s="90">
        <f t="shared" si="15"/>
        <v>0</v>
      </c>
      <c r="O107" s="90">
        <f t="shared" si="15"/>
        <v>0</v>
      </c>
      <c r="P107" s="90">
        <f t="shared" si="15"/>
        <v>0</v>
      </c>
      <c r="Q107" s="90">
        <f t="shared" si="15"/>
        <v>0</v>
      </c>
      <c r="R107" s="90">
        <f t="shared" si="15"/>
        <v>0</v>
      </c>
      <c r="S107" s="90">
        <f t="shared" si="15"/>
        <v>1</v>
      </c>
      <c r="T107" s="90">
        <f t="shared" si="15"/>
        <v>2</v>
      </c>
      <c r="U107" s="90">
        <f t="shared" si="15"/>
        <v>2</v>
      </c>
      <c r="V107" s="90">
        <f t="shared" si="15"/>
        <v>2</v>
      </c>
      <c r="W107" s="90">
        <f t="shared" si="15"/>
        <v>2</v>
      </c>
    </row>
    <row r="108" spans="1:23">
      <c r="A108" s="436"/>
      <c r="B108" s="419"/>
      <c r="C108" s="98"/>
      <c r="D108" s="48"/>
      <c r="E108" s="83"/>
      <c r="F108" s="83"/>
      <c r="G108" s="25"/>
      <c r="H108" s="14"/>
      <c r="I108" s="25"/>
      <c r="J108" s="25"/>
      <c r="K108" s="25"/>
      <c r="L108" s="25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</row>
    <row r="109" spans="1:23">
      <c r="A109" s="436"/>
      <c r="B109" s="419"/>
      <c r="C109" s="99"/>
      <c r="D109" s="89"/>
      <c r="E109" s="72" t="s">
        <v>94</v>
      </c>
      <c r="F109" s="80"/>
      <c r="G109" s="69"/>
      <c r="H109" s="70"/>
      <c r="I109" s="69"/>
      <c r="J109" s="69"/>
      <c r="K109" s="69"/>
      <c r="L109" s="69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</row>
    <row r="110" spans="1:23">
      <c r="A110" s="436"/>
      <c r="B110" s="419"/>
      <c r="C110" s="99"/>
      <c r="D110" s="96"/>
      <c r="E110" s="55"/>
      <c r="F110" s="60"/>
      <c r="G110" s="61"/>
      <c r="H110" s="62"/>
      <c r="I110" s="61"/>
      <c r="J110" s="61"/>
      <c r="K110" s="61"/>
      <c r="L110" s="61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</row>
    <row r="111" spans="1:23">
      <c r="A111" s="436"/>
      <c r="B111" s="419"/>
      <c r="C111" s="99"/>
      <c r="D111" s="96"/>
      <c r="E111" s="146" t="s">
        <v>399</v>
      </c>
      <c r="F111" s="146"/>
      <c r="G111" s="147" t="s">
        <v>0</v>
      </c>
      <c r="H111" s="10">
        <f t="shared" si="14"/>
        <v>3</v>
      </c>
      <c r="I111" s="147" t="s">
        <v>2</v>
      </c>
      <c r="J111" s="147" t="s">
        <v>451</v>
      </c>
      <c r="K111" s="147"/>
      <c r="L111" s="147"/>
      <c r="M111" s="148"/>
      <c r="N111" s="148"/>
      <c r="O111" s="148"/>
      <c r="P111" s="148"/>
      <c r="Q111" s="148"/>
      <c r="R111" s="148"/>
      <c r="S111" s="148"/>
      <c r="T111" s="148"/>
      <c r="U111" s="148">
        <v>1</v>
      </c>
      <c r="V111" s="148">
        <v>1</v>
      </c>
      <c r="W111" s="148">
        <v>3</v>
      </c>
    </row>
    <row r="112" spans="1:23">
      <c r="A112" s="436"/>
      <c r="B112" s="419"/>
      <c r="C112" s="99"/>
      <c r="D112" s="96"/>
      <c r="E112" s="150" t="s">
        <v>88</v>
      </c>
      <c r="F112" s="150"/>
      <c r="G112" s="151" t="s">
        <v>0</v>
      </c>
      <c r="H112" s="10">
        <f t="shared" si="14"/>
        <v>0</v>
      </c>
      <c r="I112" s="151" t="s">
        <v>2</v>
      </c>
      <c r="J112" s="152"/>
      <c r="K112" s="152"/>
      <c r="L112" s="152"/>
      <c r="M112" s="152"/>
      <c r="N112" s="152"/>
      <c r="O112" s="151"/>
      <c r="P112" s="151"/>
      <c r="Q112" s="151"/>
      <c r="R112" s="151"/>
      <c r="S112" s="151"/>
      <c r="T112" s="151"/>
      <c r="U112" s="151"/>
      <c r="V112" s="151"/>
      <c r="W112" s="151"/>
    </row>
    <row r="113" spans="1:23">
      <c r="A113" s="436"/>
      <c r="B113" s="419"/>
      <c r="C113" s="99"/>
      <c r="D113" s="96"/>
      <c r="E113" s="568" t="s">
        <v>89</v>
      </c>
      <c r="F113" s="568"/>
      <c r="G113" s="147" t="s">
        <v>0</v>
      </c>
      <c r="H113" s="10">
        <f t="shared" si="14"/>
        <v>8</v>
      </c>
      <c r="I113" s="147" t="s">
        <v>2</v>
      </c>
      <c r="J113" s="147" t="s">
        <v>452</v>
      </c>
      <c r="K113" s="147"/>
      <c r="L113" s="147"/>
      <c r="M113" s="148"/>
      <c r="N113" s="148"/>
      <c r="O113" s="148"/>
      <c r="P113" s="148"/>
      <c r="Q113" s="148"/>
      <c r="R113" s="148"/>
      <c r="S113" s="148"/>
      <c r="T113" s="148"/>
      <c r="U113" s="148">
        <v>1</v>
      </c>
      <c r="V113" s="148">
        <v>3</v>
      </c>
      <c r="W113" s="148">
        <v>8</v>
      </c>
    </row>
    <row r="114" spans="1:23">
      <c r="A114" s="436"/>
      <c r="B114" s="419"/>
      <c r="C114" s="99"/>
      <c r="D114" s="96"/>
      <c r="E114" s="153" t="s">
        <v>90</v>
      </c>
      <c r="F114" s="153"/>
      <c r="G114" s="151" t="s">
        <v>6</v>
      </c>
      <c r="H114" s="10">
        <f t="shared" si="14"/>
        <v>11</v>
      </c>
      <c r="I114" s="151" t="s">
        <v>2</v>
      </c>
      <c r="J114" s="151" t="s">
        <v>453</v>
      </c>
      <c r="K114" s="152"/>
      <c r="L114" s="152"/>
      <c r="M114" s="152"/>
      <c r="N114" s="152"/>
      <c r="O114" s="151"/>
      <c r="P114" s="151"/>
      <c r="Q114" s="151"/>
      <c r="R114" s="151"/>
      <c r="S114" s="151"/>
      <c r="T114" s="151"/>
      <c r="U114" s="151">
        <v>1</v>
      </c>
      <c r="V114" s="151">
        <v>3</v>
      </c>
      <c r="W114" s="151">
        <v>11</v>
      </c>
    </row>
    <row r="115" spans="1:23">
      <c r="A115" s="436"/>
      <c r="B115" s="419"/>
      <c r="C115" s="99"/>
      <c r="D115" s="96"/>
      <c r="E115" s="568" t="s">
        <v>91</v>
      </c>
      <c r="F115" s="568"/>
      <c r="G115" s="147" t="s">
        <v>0</v>
      </c>
      <c r="H115" s="10">
        <f t="shared" si="14"/>
        <v>8</v>
      </c>
      <c r="I115" s="147" t="s">
        <v>2</v>
      </c>
      <c r="J115" s="147" t="s">
        <v>454</v>
      </c>
      <c r="K115" s="147"/>
      <c r="L115" s="147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>
        <v>8</v>
      </c>
    </row>
    <row r="116" spans="1:23">
      <c r="A116" s="436"/>
      <c r="B116" s="419"/>
      <c r="C116" s="99"/>
      <c r="D116" s="96"/>
      <c r="E116" s="568" t="s">
        <v>92</v>
      </c>
      <c r="F116" s="568"/>
      <c r="G116" s="147" t="s">
        <v>6</v>
      </c>
      <c r="H116" s="10">
        <f t="shared" si="14"/>
        <v>34</v>
      </c>
      <c r="I116" s="147" t="s">
        <v>2</v>
      </c>
      <c r="J116" s="147" t="s">
        <v>454</v>
      </c>
      <c r="K116" s="147"/>
      <c r="L116" s="147"/>
      <c r="M116" s="148"/>
      <c r="N116" s="148"/>
      <c r="O116" s="148"/>
      <c r="P116" s="148"/>
      <c r="Q116" s="148"/>
      <c r="R116" s="148"/>
      <c r="S116" s="148"/>
      <c r="T116" s="148"/>
      <c r="U116" s="148">
        <v>5</v>
      </c>
      <c r="V116" s="148">
        <v>17</v>
      </c>
      <c r="W116" s="148">
        <v>34</v>
      </c>
    </row>
    <row r="117" spans="1:23">
      <c r="A117" s="436"/>
      <c r="B117" s="419"/>
      <c r="C117" s="99"/>
      <c r="D117" s="96"/>
      <c r="E117" s="146" t="s">
        <v>400</v>
      </c>
      <c r="F117" s="583"/>
      <c r="G117" s="147" t="s">
        <v>6</v>
      </c>
      <c r="H117" s="10">
        <f t="shared" si="14"/>
        <v>3</v>
      </c>
      <c r="I117" s="147" t="s">
        <v>2</v>
      </c>
      <c r="J117" s="147" t="s">
        <v>454</v>
      </c>
      <c r="K117" s="147"/>
      <c r="L117" s="147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>
        <v>1</v>
      </c>
      <c r="W117" s="148">
        <v>3</v>
      </c>
    </row>
    <row r="118" spans="1:23">
      <c r="A118" s="436"/>
      <c r="B118" s="419"/>
      <c r="C118" s="99"/>
      <c r="D118" s="96"/>
      <c r="E118" s="146" t="s">
        <v>156</v>
      </c>
      <c r="F118" s="146"/>
      <c r="G118" s="147" t="s">
        <v>6</v>
      </c>
      <c r="H118" s="10">
        <f t="shared" si="14"/>
        <v>0</v>
      </c>
      <c r="I118" s="147" t="s">
        <v>2</v>
      </c>
      <c r="J118" s="147"/>
      <c r="K118" s="147"/>
      <c r="L118" s="147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</row>
    <row r="119" spans="1:23">
      <c r="A119" s="436"/>
      <c r="B119" s="419"/>
      <c r="C119" s="99"/>
      <c r="D119" s="96"/>
      <c r="E119" s="60"/>
      <c r="F119" s="60"/>
      <c r="G119" s="61"/>
      <c r="H119" s="62"/>
      <c r="I119" s="61"/>
      <c r="J119" s="61"/>
      <c r="K119" s="61"/>
      <c r="L119" s="61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</row>
    <row r="120" spans="1:23">
      <c r="A120" s="436"/>
      <c r="B120" s="419"/>
      <c r="C120" s="99"/>
      <c r="D120" s="96"/>
      <c r="E120" s="57" t="str">
        <f>"TOTAL "&amp;E109</f>
        <v>TOTAL HOUSEKEEPERS</v>
      </c>
      <c r="F120" s="57"/>
      <c r="G120" s="58"/>
      <c r="H120" s="90">
        <f>SUM(H110:H119)</f>
        <v>67</v>
      </c>
      <c r="I120" s="58"/>
      <c r="J120" s="58"/>
      <c r="K120" s="90">
        <f>SUM(K110:K119)</f>
        <v>0</v>
      </c>
      <c r="L120" s="90">
        <f t="shared" ref="L120:W120" si="16">SUM(L110:L119)</f>
        <v>0</v>
      </c>
      <c r="M120" s="90">
        <f t="shared" si="16"/>
        <v>0</v>
      </c>
      <c r="N120" s="90">
        <f t="shared" si="16"/>
        <v>0</v>
      </c>
      <c r="O120" s="90">
        <f t="shared" si="16"/>
        <v>0</v>
      </c>
      <c r="P120" s="90">
        <f t="shared" si="16"/>
        <v>0</v>
      </c>
      <c r="Q120" s="90">
        <f t="shared" si="16"/>
        <v>0</v>
      </c>
      <c r="R120" s="90">
        <f t="shared" si="16"/>
        <v>0</v>
      </c>
      <c r="S120" s="90">
        <f t="shared" si="16"/>
        <v>0</v>
      </c>
      <c r="T120" s="90">
        <f t="shared" si="16"/>
        <v>0</v>
      </c>
      <c r="U120" s="90">
        <f t="shared" si="16"/>
        <v>8</v>
      </c>
      <c r="V120" s="90">
        <f t="shared" si="16"/>
        <v>25</v>
      </c>
      <c r="W120" s="90">
        <f t="shared" si="16"/>
        <v>67</v>
      </c>
    </row>
    <row r="121" spans="1:23">
      <c r="A121" s="436"/>
      <c r="B121" s="419"/>
      <c r="C121" s="99"/>
      <c r="E121" s="84"/>
      <c r="F121" s="84"/>
      <c r="G121" s="85"/>
      <c r="H121" s="86"/>
      <c r="I121" s="85"/>
      <c r="J121" s="85"/>
      <c r="K121" s="85"/>
      <c r="L121" s="85"/>
      <c r="M121" s="86"/>
      <c r="N121" s="86"/>
      <c r="O121" s="86"/>
      <c r="P121" s="86"/>
      <c r="Q121" s="86"/>
      <c r="R121" s="86"/>
      <c r="S121" s="86"/>
      <c r="T121" s="86"/>
      <c r="U121" s="86"/>
      <c r="V121" s="86"/>
      <c r="W121" s="86"/>
    </row>
    <row r="122" spans="1:23">
      <c r="A122" s="436"/>
      <c r="B122" s="419"/>
      <c r="C122" s="99"/>
      <c r="D122" s="96"/>
      <c r="E122" s="68" t="s">
        <v>7</v>
      </c>
      <c r="F122" s="68"/>
      <c r="G122" s="69"/>
      <c r="H122" s="70"/>
      <c r="I122" s="69"/>
      <c r="J122" s="69"/>
      <c r="K122" s="69"/>
      <c r="L122" s="69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</row>
    <row r="123" spans="1:23">
      <c r="A123" s="436"/>
      <c r="B123" s="419"/>
      <c r="C123" s="99"/>
      <c r="D123" s="96"/>
      <c r="E123" s="67"/>
      <c r="F123" s="67"/>
      <c r="G123" s="61"/>
      <c r="H123" s="62"/>
      <c r="I123" s="61"/>
      <c r="J123" s="61"/>
      <c r="K123" s="61"/>
      <c r="L123" s="61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</row>
    <row r="124" spans="1:23">
      <c r="A124" s="436"/>
      <c r="B124" s="419"/>
      <c r="C124" s="99"/>
      <c r="D124" s="96"/>
      <c r="E124" s="152" t="s">
        <v>95</v>
      </c>
      <c r="F124" s="152"/>
      <c r="G124" s="151" t="s">
        <v>0</v>
      </c>
      <c r="H124" s="10">
        <f>MAX(K124:W124)</f>
        <v>1</v>
      </c>
      <c r="I124" s="151" t="s">
        <v>2</v>
      </c>
      <c r="J124" s="151" t="s">
        <v>455</v>
      </c>
      <c r="K124" s="152"/>
      <c r="L124" s="152"/>
      <c r="M124" s="152"/>
      <c r="N124" s="152"/>
      <c r="O124" s="152"/>
      <c r="P124" s="151"/>
      <c r="Q124" s="151"/>
      <c r="R124" s="151"/>
      <c r="S124" s="151">
        <v>1</v>
      </c>
      <c r="T124" s="151">
        <v>1</v>
      </c>
      <c r="U124" s="151">
        <v>1</v>
      </c>
      <c r="V124" s="151">
        <v>1</v>
      </c>
      <c r="W124" s="151">
        <v>1</v>
      </c>
    </row>
    <row r="125" spans="1:23">
      <c r="A125" s="436"/>
      <c r="B125" s="419"/>
      <c r="C125" s="99"/>
      <c r="D125" s="96"/>
      <c r="E125" s="146" t="s">
        <v>96</v>
      </c>
      <c r="F125" s="146"/>
      <c r="G125" s="147" t="s">
        <v>6</v>
      </c>
      <c r="H125" s="10">
        <f>MAX(K125:W125)</f>
        <v>2</v>
      </c>
      <c r="I125" s="147" t="s">
        <v>2</v>
      </c>
      <c r="J125" s="147" t="s">
        <v>452</v>
      </c>
      <c r="K125" s="147"/>
      <c r="L125" s="147"/>
      <c r="M125" s="148"/>
      <c r="N125" s="148"/>
      <c r="O125" s="148"/>
      <c r="P125" s="148"/>
      <c r="Q125" s="148"/>
      <c r="R125" s="148"/>
      <c r="S125" s="148"/>
      <c r="T125" s="148">
        <v>2</v>
      </c>
      <c r="U125" s="148">
        <v>2</v>
      </c>
      <c r="V125" s="148">
        <v>2</v>
      </c>
      <c r="W125" s="148">
        <v>2</v>
      </c>
    </row>
    <row r="126" spans="1:23">
      <c r="A126" s="436"/>
      <c r="B126" s="419"/>
      <c r="C126" s="99"/>
      <c r="D126" s="96"/>
      <c r="E126" s="146" t="s">
        <v>97</v>
      </c>
      <c r="F126" s="146"/>
      <c r="G126" s="147" t="s">
        <v>6</v>
      </c>
      <c r="H126" s="10">
        <f>MAX(K126:W126)</f>
        <v>16</v>
      </c>
      <c r="I126" s="147" t="s">
        <v>2</v>
      </c>
      <c r="J126" s="147" t="s">
        <v>454</v>
      </c>
      <c r="K126" s="147"/>
      <c r="L126" s="147"/>
      <c r="M126" s="148"/>
      <c r="N126" s="148"/>
      <c r="O126" s="148"/>
      <c r="P126" s="148"/>
      <c r="Q126" s="148"/>
      <c r="R126" s="148">
        <v>1</v>
      </c>
      <c r="S126" s="148">
        <v>1</v>
      </c>
      <c r="T126" s="148">
        <v>1</v>
      </c>
      <c r="U126" s="148">
        <v>4</v>
      </c>
      <c r="V126" s="148">
        <v>8</v>
      </c>
      <c r="W126" s="148">
        <v>16</v>
      </c>
    </row>
    <row r="127" spans="1:23">
      <c r="A127" s="436"/>
      <c r="B127" s="419"/>
      <c r="C127" s="99"/>
      <c r="D127" s="96"/>
      <c r="E127" s="146" t="s">
        <v>154</v>
      </c>
      <c r="F127" s="146"/>
      <c r="G127" s="147" t="s">
        <v>6</v>
      </c>
      <c r="H127" s="10">
        <f>MAX(K127:W127)</f>
        <v>0</v>
      </c>
      <c r="I127" s="147" t="s">
        <v>2</v>
      </c>
      <c r="J127" s="147"/>
      <c r="K127" s="147"/>
      <c r="L127" s="147"/>
      <c r="M127" s="148"/>
      <c r="N127" s="148"/>
      <c r="O127" s="148"/>
      <c r="P127" s="148"/>
      <c r="Q127" s="148"/>
      <c r="R127" s="148"/>
      <c r="S127" s="148"/>
      <c r="T127" s="148"/>
      <c r="U127" s="148"/>
      <c r="V127" s="148"/>
      <c r="W127" s="148"/>
    </row>
    <row r="128" spans="1:23">
      <c r="A128" s="436"/>
      <c r="B128" s="419"/>
      <c r="C128" s="99"/>
      <c r="D128" s="96"/>
      <c r="E128" s="146" t="s">
        <v>156</v>
      </c>
      <c r="F128" s="146"/>
      <c r="G128" s="147" t="s">
        <v>6</v>
      </c>
      <c r="H128" s="10">
        <f>MAX(K128:W128)</f>
        <v>0</v>
      </c>
      <c r="I128" s="147" t="s">
        <v>2</v>
      </c>
      <c r="J128" s="147"/>
      <c r="K128" s="147"/>
      <c r="L128" s="147"/>
      <c r="M128" s="148"/>
      <c r="N128" s="148"/>
      <c r="O128" s="148"/>
      <c r="P128" s="148"/>
      <c r="Q128" s="148"/>
      <c r="R128" s="148"/>
      <c r="S128" s="148"/>
      <c r="T128" s="148"/>
      <c r="U128" s="148"/>
      <c r="V128" s="148"/>
      <c r="W128" s="148"/>
    </row>
    <row r="129" spans="1:23">
      <c r="A129" s="436"/>
      <c r="B129" s="419"/>
      <c r="C129" s="99"/>
      <c r="D129" s="96"/>
      <c r="E129" s="60"/>
      <c r="F129" s="60"/>
      <c r="G129" s="61"/>
      <c r="H129" s="62"/>
      <c r="I129" s="61"/>
      <c r="J129" s="61"/>
      <c r="K129" s="61"/>
      <c r="L129" s="61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</row>
    <row r="130" spans="1:23">
      <c r="A130" s="436"/>
      <c r="B130" s="419"/>
      <c r="C130" s="99"/>
      <c r="D130" s="96"/>
      <c r="E130" s="57" t="str">
        <f>"TOTAL "&amp;E122</f>
        <v>TOTAL PUBLIC AREA</v>
      </c>
      <c r="F130" s="57"/>
      <c r="G130" s="58"/>
      <c r="H130" s="90">
        <f>SUM(H123:H129)</f>
        <v>19</v>
      </c>
      <c r="I130" s="58"/>
      <c r="J130" s="58"/>
      <c r="K130" s="90">
        <f>SUM(K123:K129)</f>
        <v>0</v>
      </c>
      <c r="L130" s="90">
        <f t="shared" ref="L130:W130" si="17">SUM(L123:L129)</f>
        <v>0</v>
      </c>
      <c r="M130" s="90">
        <f t="shared" si="17"/>
        <v>0</v>
      </c>
      <c r="N130" s="90">
        <f t="shared" si="17"/>
        <v>0</v>
      </c>
      <c r="O130" s="90">
        <f t="shared" si="17"/>
        <v>0</v>
      </c>
      <c r="P130" s="90">
        <f t="shared" si="17"/>
        <v>0</v>
      </c>
      <c r="Q130" s="90">
        <f t="shared" si="17"/>
        <v>0</v>
      </c>
      <c r="R130" s="90">
        <f t="shared" si="17"/>
        <v>1</v>
      </c>
      <c r="S130" s="90">
        <f t="shared" si="17"/>
        <v>2</v>
      </c>
      <c r="T130" s="90">
        <f t="shared" si="17"/>
        <v>4</v>
      </c>
      <c r="U130" s="90">
        <f t="shared" si="17"/>
        <v>7</v>
      </c>
      <c r="V130" s="90">
        <f>SUM(V123:V129)</f>
        <v>11</v>
      </c>
      <c r="W130" s="90">
        <f t="shared" si="17"/>
        <v>19</v>
      </c>
    </row>
    <row r="131" spans="1:23">
      <c r="A131" s="436"/>
      <c r="B131" s="419"/>
      <c r="C131" s="99"/>
      <c r="D131" s="103" t="str">
        <f>"TOTAL "&amp;D98</f>
        <v>TOTAL HOUSEKEEPING</v>
      </c>
      <c r="E131" s="75"/>
      <c r="F131" s="75"/>
      <c r="G131" s="75"/>
      <c r="H131" s="76">
        <f>SUM(H107,H120,H130)</f>
        <v>88</v>
      </c>
      <c r="I131" s="75"/>
      <c r="J131" s="75"/>
      <c r="K131" s="76">
        <f>K130+K120+K107</f>
        <v>0</v>
      </c>
      <c r="L131" s="76">
        <f t="shared" ref="L131:W131" si="18">L130+L120+L107</f>
        <v>0</v>
      </c>
      <c r="M131" s="76">
        <f t="shared" si="18"/>
        <v>0</v>
      </c>
      <c r="N131" s="76">
        <f t="shared" si="18"/>
        <v>0</v>
      </c>
      <c r="O131" s="76">
        <f t="shared" si="18"/>
        <v>0</v>
      </c>
      <c r="P131" s="76">
        <f t="shared" si="18"/>
        <v>0</v>
      </c>
      <c r="Q131" s="76">
        <f t="shared" si="18"/>
        <v>0</v>
      </c>
      <c r="R131" s="76">
        <f t="shared" si="18"/>
        <v>1</v>
      </c>
      <c r="S131" s="76">
        <f t="shared" si="18"/>
        <v>3</v>
      </c>
      <c r="T131" s="76">
        <f t="shared" si="18"/>
        <v>6</v>
      </c>
      <c r="U131" s="76">
        <f t="shared" si="18"/>
        <v>17</v>
      </c>
      <c r="V131" s="76">
        <f>V130+V120+V107</f>
        <v>38</v>
      </c>
      <c r="W131" s="76">
        <f t="shared" si="18"/>
        <v>88</v>
      </c>
    </row>
    <row r="132" spans="1:23">
      <c r="A132" s="436"/>
      <c r="B132" s="419"/>
      <c r="E132" s="84"/>
      <c r="F132" s="84"/>
      <c r="G132" s="85"/>
      <c r="H132" s="86"/>
      <c r="I132" s="85"/>
      <c r="J132" s="85"/>
      <c r="K132" s="85"/>
      <c r="L132" s="85"/>
      <c r="M132" s="86"/>
      <c r="N132" s="86"/>
      <c r="O132" s="86"/>
      <c r="P132" s="86"/>
      <c r="Q132" s="86"/>
      <c r="R132" s="86"/>
      <c r="S132" s="86"/>
      <c r="T132" s="86"/>
      <c r="U132" s="86"/>
      <c r="V132" s="86"/>
      <c r="W132" s="86"/>
    </row>
    <row r="133" spans="1:23">
      <c r="A133" s="436"/>
      <c r="B133" s="419"/>
      <c r="D133" s="89"/>
      <c r="E133" s="72" t="s">
        <v>101</v>
      </c>
      <c r="F133" s="72"/>
      <c r="G133" s="72"/>
      <c r="H133" s="73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3"/>
    </row>
    <row r="134" spans="1:23">
      <c r="A134" s="436"/>
      <c r="B134" s="419"/>
      <c r="D134" s="89"/>
      <c r="E134" s="55"/>
      <c r="F134" s="55"/>
      <c r="G134" s="55"/>
      <c r="H134" s="56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6"/>
    </row>
    <row r="135" spans="1:23">
      <c r="A135" s="436"/>
      <c r="B135" s="419"/>
      <c r="D135" s="89"/>
      <c r="E135" s="146" t="s">
        <v>102</v>
      </c>
      <c r="F135" s="146"/>
      <c r="G135" s="147" t="s">
        <v>6</v>
      </c>
      <c r="H135" s="10">
        <f t="shared" ref="H135:H141" si="19">MAX(K135:W135)</f>
        <v>1</v>
      </c>
      <c r="I135" s="147" t="s">
        <v>2</v>
      </c>
      <c r="J135" s="147" t="s">
        <v>441</v>
      </c>
      <c r="K135" s="147"/>
      <c r="L135" s="147"/>
      <c r="M135" s="148"/>
      <c r="N135" s="148"/>
      <c r="O135" s="148"/>
      <c r="P135" s="148"/>
      <c r="Q135" s="148"/>
      <c r="R135" s="148"/>
      <c r="S135" s="148"/>
      <c r="T135" s="148"/>
      <c r="U135" s="148">
        <v>1</v>
      </c>
      <c r="V135" s="148">
        <v>1</v>
      </c>
      <c r="W135" s="148">
        <v>1</v>
      </c>
    </row>
    <row r="136" spans="1:23">
      <c r="A136" s="436"/>
      <c r="B136" s="419"/>
      <c r="D136" s="89"/>
      <c r="E136" s="146" t="s">
        <v>103</v>
      </c>
      <c r="F136" s="146"/>
      <c r="G136" s="147" t="s">
        <v>6</v>
      </c>
      <c r="H136" s="10">
        <f t="shared" si="19"/>
        <v>1</v>
      </c>
      <c r="I136" s="147" t="s">
        <v>2</v>
      </c>
      <c r="J136" s="147" t="s">
        <v>447</v>
      </c>
      <c r="K136" s="147"/>
      <c r="L136" s="147"/>
      <c r="M136" s="148"/>
      <c r="N136" s="148"/>
      <c r="O136" s="148"/>
      <c r="P136" s="148"/>
      <c r="Q136" s="148"/>
      <c r="R136" s="148"/>
      <c r="S136" s="148"/>
      <c r="T136" s="148"/>
      <c r="U136" s="148">
        <v>1</v>
      </c>
      <c r="V136" s="148">
        <v>1</v>
      </c>
      <c r="W136" s="148">
        <v>1</v>
      </c>
    </row>
    <row r="137" spans="1:23">
      <c r="A137" s="436"/>
      <c r="B137" s="419"/>
      <c r="D137" s="89"/>
      <c r="E137" s="146" t="s">
        <v>104</v>
      </c>
      <c r="F137" s="146"/>
      <c r="G137" s="147" t="s">
        <v>6</v>
      </c>
      <c r="H137" s="10">
        <f t="shared" si="19"/>
        <v>3</v>
      </c>
      <c r="I137" s="147" t="s">
        <v>2</v>
      </c>
      <c r="J137" s="147" t="s">
        <v>446</v>
      </c>
      <c r="K137" s="147"/>
      <c r="L137" s="147"/>
      <c r="M137" s="148"/>
      <c r="N137" s="148"/>
      <c r="O137" s="148"/>
      <c r="P137" s="148"/>
      <c r="Q137" s="148"/>
      <c r="R137" s="148"/>
      <c r="S137" s="148"/>
      <c r="T137" s="148"/>
      <c r="U137" s="148">
        <v>1</v>
      </c>
      <c r="V137" s="148">
        <v>1</v>
      </c>
      <c r="W137" s="148">
        <v>3</v>
      </c>
    </row>
    <row r="138" spans="1:23">
      <c r="A138" s="436"/>
      <c r="B138" s="419"/>
      <c r="D138" s="89"/>
      <c r="E138" s="146" t="s">
        <v>105</v>
      </c>
      <c r="F138" s="146"/>
      <c r="G138" s="147" t="s">
        <v>6</v>
      </c>
      <c r="H138" s="10">
        <f t="shared" si="19"/>
        <v>1</v>
      </c>
      <c r="I138" s="147" t="s">
        <v>2</v>
      </c>
      <c r="J138" s="147" t="s">
        <v>447</v>
      </c>
      <c r="K138" s="147"/>
      <c r="L138" s="147"/>
      <c r="M138" s="148"/>
      <c r="N138" s="148"/>
      <c r="O138" s="148"/>
      <c r="P138" s="148"/>
      <c r="Q138" s="148"/>
      <c r="R138" s="148"/>
      <c r="S138" s="148"/>
      <c r="T138" s="148"/>
      <c r="U138" s="148"/>
      <c r="V138" s="148">
        <v>1</v>
      </c>
      <c r="W138" s="148">
        <v>1</v>
      </c>
    </row>
    <row r="139" spans="1:23">
      <c r="A139" s="436"/>
      <c r="B139" s="419"/>
      <c r="D139" s="89"/>
      <c r="E139" s="146" t="s">
        <v>106</v>
      </c>
      <c r="F139" s="583"/>
      <c r="G139" s="147" t="s">
        <v>6</v>
      </c>
      <c r="H139" s="10">
        <f t="shared" si="19"/>
        <v>1</v>
      </c>
      <c r="I139" s="147" t="s">
        <v>2</v>
      </c>
      <c r="J139" s="147" t="s">
        <v>446</v>
      </c>
      <c r="K139" s="147"/>
      <c r="L139" s="147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>
        <v>1</v>
      </c>
      <c r="W139" s="148">
        <v>1</v>
      </c>
    </row>
    <row r="140" spans="1:23">
      <c r="A140" s="436"/>
      <c r="B140" s="419"/>
      <c r="D140" s="89"/>
      <c r="E140" s="146" t="s">
        <v>107</v>
      </c>
      <c r="F140" s="146"/>
      <c r="G140" s="151" t="s">
        <v>6</v>
      </c>
      <c r="H140" s="10">
        <f t="shared" si="19"/>
        <v>1</v>
      </c>
      <c r="I140" s="151" t="s">
        <v>2</v>
      </c>
      <c r="J140" s="151" t="s">
        <v>446</v>
      </c>
      <c r="K140" s="152"/>
      <c r="L140" s="152"/>
      <c r="M140" s="152"/>
      <c r="N140" s="152"/>
      <c r="O140" s="151"/>
      <c r="P140" s="151"/>
      <c r="Q140" s="151"/>
      <c r="R140" s="151"/>
      <c r="S140" s="151"/>
      <c r="T140" s="151"/>
      <c r="U140" s="151"/>
      <c r="V140" s="151">
        <v>1</v>
      </c>
      <c r="W140" s="151">
        <v>1</v>
      </c>
    </row>
    <row r="141" spans="1:23">
      <c r="A141" s="436"/>
      <c r="B141" s="419"/>
      <c r="D141" s="89"/>
      <c r="E141" s="146" t="s">
        <v>403</v>
      </c>
      <c r="F141" s="583"/>
      <c r="G141" s="151" t="s">
        <v>6</v>
      </c>
      <c r="H141" s="10">
        <f t="shared" si="19"/>
        <v>2</v>
      </c>
      <c r="I141" s="151" t="s">
        <v>2</v>
      </c>
      <c r="J141" s="151" t="s">
        <v>446</v>
      </c>
      <c r="K141" s="152"/>
      <c r="L141" s="152"/>
      <c r="M141" s="152"/>
      <c r="N141" s="152"/>
      <c r="O141" s="151"/>
      <c r="P141" s="151"/>
      <c r="Q141" s="151"/>
      <c r="R141" s="151"/>
      <c r="S141" s="151"/>
      <c r="T141" s="151"/>
      <c r="U141" s="151"/>
      <c r="V141" s="151">
        <v>2</v>
      </c>
      <c r="W141" s="151">
        <v>2</v>
      </c>
    </row>
    <row r="142" spans="1:23">
      <c r="A142" s="436"/>
      <c r="B142" s="419"/>
      <c r="D142" s="89"/>
      <c r="E142" s="146" t="s">
        <v>404</v>
      </c>
      <c r="F142" s="146"/>
      <c r="G142" s="151" t="s">
        <v>6</v>
      </c>
      <c r="H142" s="10">
        <f>MAX(K142:W142)</f>
        <v>0</v>
      </c>
      <c r="I142" s="151" t="s">
        <v>2</v>
      </c>
      <c r="J142" s="152"/>
      <c r="K142" s="152"/>
      <c r="L142" s="152"/>
      <c r="M142" s="152"/>
      <c r="N142" s="152"/>
      <c r="O142" s="151"/>
      <c r="P142" s="151"/>
      <c r="Q142" s="151"/>
      <c r="R142" s="151"/>
      <c r="S142" s="151"/>
      <c r="T142" s="151"/>
      <c r="U142" s="151"/>
      <c r="V142" s="151"/>
      <c r="W142" s="151"/>
    </row>
    <row r="143" spans="1:23">
      <c r="A143" s="436"/>
      <c r="B143" s="419"/>
      <c r="D143" s="89"/>
      <c r="E143" s="60"/>
      <c r="F143" s="60"/>
      <c r="G143" s="107"/>
      <c r="H143" s="62"/>
      <c r="I143" s="107"/>
      <c r="J143" s="108"/>
      <c r="K143" s="108"/>
      <c r="L143" s="108"/>
      <c r="M143" s="108"/>
      <c r="N143" s="108"/>
      <c r="O143" s="107"/>
      <c r="P143" s="107"/>
      <c r="Q143" s="107"/>
      <c r="R143" s="107"/>
      <c r="S143" s="107"/>
      <c r="T143" s="107"/>
      <c r="U143" s="107"/>
      <c r="V143" s="107"/>
      <c r="W143" s="107"/>
    </row>
    <row r="144" spans="1:23">
      <c r="A144" s="436"/>
      <c r="B144" s="419"/>
      <c r="D144" s="89"/>
      <c r="E144" s="57" t="str">
        <f>"TOTAL "&amp;E133</f>
        <v xml:space="preserve">TOTAL LAUNDRY / LINEN / UNIFORM </v>
      </c>
      <c r="F144" s="57"/>
      <c r="G144" s="57"/>
      <c r="H144" s="58">
        <f>SUM(H134:H143)</f>
        <v>10</v>
      </c>
      <c r="I144" s="57"/>
      <c r="J144" s="57"/>
      <c r="K144" s="58">
        <f>SUM(K134:K143)</f>
        <v>0</v>
      </c>
      <c r="L144" s="58">
        <f t="shared" ref="L144:W144" si="20">SUM(L134:L143)</f>
        <v>0</v>
      </c>
      <c r="M144" s="58">
        <f>SUM(M134:M143)</f>
        <v>0</v>
      </c>
      <c r="N144" s="58">
        <f t="shared" si="20"/>
        <v>0</v>
      </c>
      <c r="O144" s="58">
        <f t="shared" si="20"/>
        <v>0</v>
      </c>
      <c r="P144" s="58">
        <f t="shared" si="20"/>
        <v>0</v>
      </c>
      <c r="Q144" s="58">
        <f t="shared" si="20"/>
        <v>0</v>
      </c>
      <c r="R144" s="58">
        <f t="shared" si="20"/>
        <v>0</v>
      </c>
      <c r="S144" s="58">
        <f t="shared" si="20"/>
        <v>0</v>
      </c>
      <c r="T144" s="58">
        <f t="shared" si="20"/>
        <v>0</v>
      </c>
      <c r="U144" s="58">
        <f t="shared" si="20"/>
        <v>3</v>
      </c>
      <c r="V144" s="58">
        <f t="shared" si="20"/>
        <v>8</v>
      </c>
      <c r="W144" s="58">
        <f t="shared" si="20"/>
        <v>10</v>
      </c>
    </row>
    <row r="145" spans="1:23">
      <c r="A145" s="436"/>
      <c r="B145" s="419"/>
      <c r="D145" s="116"/>
      <c r="E145" s="77"/>
      <c r="F145" s="77"/>
      <c r="G145" s="23"/>
      <c r="H145" s="79"/>
      <c r="I145" s="23"/>
      <c r="J145" s="23"/>
      <c r="K145" s="23"/>
      <c r="L145" s="23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</row>
    <row r="146" spans="1:23">
      <c r="A146" s="436"/>
      <c r="B146" s="419"/>
      <c r="D146" s="89"/>
      <c r="E146" s="72" t="s">
        <v>155</v>
      </c>
      <c r="F146" s="72"/>
      <c r="G146" s="72"/>
      <c r="H146" s="73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3"/>
    </row>
    <row r="147" spans="1:23">
      <c r="A147" s="436"/>
      <c r="B147" s="419"/>
      <c r="D147" s="89"/>
      <c r="E147" s="55"/>
      <c r="F147" s="55"/>
      <c r="G147" s="55"/>
      <c r="H147" s="56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6"/>
    </row>
    <row r="148" spans="1:23">
      <c r="A148" s="436"/>
      <c r="B148" s="419"/>
      <c r="D148" s="89"/>
      <c r="E148" s="146" t="s">
        <v>116</v>
      </c>
      <c r="F148" s="583"/>
      <c r="G148" s="147" t="s">
        <v>0</v>
      </c>
      <c r="H148" s="10">
        <f>MAX(K148:W148)</f>
        <v>1</v>
      </c>
      <c r="I148" s="147" t="s">
        <v>2</v>
      </c>
      <c r="J148" s="147" t="s">
        <v>450</v>
      </c>
      <c r="K148" s="147"/>
      <c r="L148" s="147"/>
      <c r="M148" s="148"/>
      <c r="N148" s="148"/>
      <c r="O148" s="148"/>
      <c r="P148" s="148"/>
      <c r="Q148" s="148"/>
      <c r="R148" s="148"/>
      <c r="S148" s="148"/>
      <c r="T148" s="148"/>
      <c r="U148" s="148">
        <v>1</v>
      </c>
      <c r="V148" s="148">
        <v>1</v>
      </c>
      <c r="W148" s="148">
        <v>1</v>
      </c>
    </row>
    <row r="149" spans="1:23">
      <c r="A149" s="436"/>
      <c r="B149" s="419"/>
      <c r="D149" s="89"/>
      <c r="E149" s="146" t="s">
        <v>117</v>
      </c>
      <c r="F149" s="583"/>
      <c r="G149" s="147" t="s">
        <v>0</v>
      </c>
      <c r="H149" s="10">
        <f t="shared" ref="H149:H157" si="21">MAX(K149:W149)</f>
        <v>0</v>
      </c>
      <c r="I149" s="147" t="s">
        <v>2</v>
      </c>
      <c r="J149" s="147"/>
      <c r="K149" s="147"/>
      <c r="L149" s="147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</row>
    <row r="150" spans="1:23">
      <c r="A150" s="436"/>
      <c r="B150" s="419"/>
      <c r="D150" s="89"/>
      <c r="E150" s="146" t="s">
        <v>77</v>
      </c>
      <c r="F150" s="583"/>
      <c r="G150" s="147" t="s">
        <v>0</v>
      </c>
      <c r="H150" s="10">
        <f t="shared" si="21"/>
        <v>2</v>
      </c>
      <c r="I150" s="147" t="s">
        <v>2</v>
      </c>
      <c r="J150" s="147" t="s">
        <v>454</v>
      </c>
      <c r="K150" s="147"/>
      <c r="L150" s="147"/>
      <c r="M150" s="148"/>
      <c r="N150" s="148"/>
      <c r="O150" s="148"/>
      <c r="P150" s="148"/>
      <c r="Q150" s="148"/>
      <c r="R150" s="148"/>
      <c r="S150" s="148"/>
      <c r="T150" s="148"/>
      <c r="U150" s="148"/>
      <c r="V150" s="148">
        <v>2</v>
      </c>
      <c r="W150" s="148">
        <v>2</v>
      </c>
    </row>
    <row r="151" spans="1:23">
      <c r="A151" s="436"/>
      <c r="B151" s="419"/>
      <c r="D151" s="89"/>
      <c r="E151" s="146" t="s">
        <v>118</v>
      </c>
      <c r="F151" s="583"/>
      <c r="G151" s="147" t="s">
        <v>0</v>
      </c>
      <c r="H151" s="10">
        <f t="shared" si="21"/>
        <v>1</v>
      </c>
      <c r="I151" s="147" t="s">
        <v>2</v>
      </c>
      <c r="J151" s="147" t="s">
        <v>452</v>
      </c>
      <c r="K151" s="147"/>
      <c r="L151" s="147"/>
      <c r="M151" s="148"/>
      <c r="N151" s="148"/>
      <c r="O151" s="148"/>
      <c r="P151" s="148"/>
      <c r="Q151" s="148"/>
      <c r="R151" s="148"/>
      <c r="S151" s="148"/>
      <c r="T151" s="148"/>
      <c r="U151" s="148"/>
      <c r="V151" s="148">
        <v>1</v>
      </c>
      <c r="W151" s="148">
        <v>1</v>
      </c>
    </row>
    <row r="152" spans="1:23">
      <c r="A152" s="436"/>
      <c r="B152" s="419"/>
      <c r="D152" s="89"/>
      <c r="E152" s="146" t="s">
        <v>119</v>
      </c>
      <c r="F152" s="583"/>
      <c r="G152" s="147" t="s">
        <v>0</v>
      </c>
      <c r="H152" s="10">
        <f t="shared" si="21"/>
        <v>0</v>
      </c>
      <c r="I152" s="147" t="s">
        <v>2</v>
      </c>
      <c r="J152" s="147"/>
      <c r="K152" s="147"/>
      <c r="L152" s="147"/>
      <c r="M152" s="148"/>
      <c r="N152" s="148"/>
      <c r="O152" s="148"/>
      <c r="P152" s="148"/>
      <c r="Q152" s="148"/>
      <c r="R152" s="148"/>
      <c r="S152" s="148"/>
      <c r="T152" s="148"/>
      <c r="U152" s="148"/>
      <c r="V152" s="148"/>
      <c r="W152" s="148"/>
    </row>
    <row r="153" spans="1:23">
      <c r="A153" s="436"/>
      <c r="B153" s="419"/>
      <c r="D153" s="89"/>
      <c r="E153" s="146" t="s">
        <v>120</v>
      </c>
      <c r="F153" s="583"/>
      <c r="G153" s="147" t="s">
        <v>6</v>
      </c>
      <c r="H153" s="10">
        <f t="shared" si="21"/>
        <v>2</v>
      </c>
      <c r="I153" s="147" t="s">
        <v>2</v>
      </c>
      <c r="J153" s="147" t="s">
        <v>454</v>
      </c>
      <c r="K153" s="147"/>
      <c r="L153" s="147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>
        <v>2</v>
      </c>
      <c r="W153" s="148">
        <v>2</v>
      </c>
    </row>
    <row r="154" spans="1:23">
      <c r="A154" s="436"/>
      <c r="B154" s="419"/>
      <c r="D154" s="89"/>
      <c r="E154" s="146" t="s">
        <v>121</v>
      </c>
      <c r="F154" s="583"/>
      <c r="G154" s="147" t="s">
        <v>0</v>
      </c>
      <c r="H154" s="10">
        <f t="shared" si="21"/>
        <v>0</v>
      </c>
      <c r="I154" s="147" t="s">
        <v>2</v>
      </c>
      <c r="J154" s="147"/>
      <c r="K154" s="147"/>
      <c r="L154" s="147"/>
      <c r="M154" s="148"/>
      <c r="N154" s="148"/>
      <c r="O154" s="148"/>
      <c r="P154" s="148"/>
      <c r="Q154" s="148"/>
      <c r="R154" s="148"/>
      <c r="S154" s="148"/>
      <c r="T154" s="148"/>
      <c r="U154" s="148"/>
      <c r="V154" s="148"/>
      <c r="W154" s="148"/>
    </row>
    <row r="155" spans="1:23">
      <c r="A155" s="436"/>
      <c r="B155" s="419"/>
      <c r="D155" s="89"/>
      <c r="E155" s="146" t="s">
        <v>519</v>
      </c>
      <c r="F155" s="583"/>
      <c r="G155" s="147" t="s">
        <v>6</v>
      </c>
      <c r="H155" s="10">
        <f t="shared" si="21"/>
        <v>1</v>
      </c>
      <c r="I155" s="147" t="s">
        <v>2</v>
      </c>
      <c r="J155" s="147" t="s">
        <v>454</v>
      </c>
      <c r="K155" s="152"/>
      <c r="L155" s="152"/>
      <c r="M155" s="152"/>
      <c r="N155" s="152"/>
      <c r="O155" s="152"/>
      <c r="P155" s="151"/>
      <c r="Q155" s="151"/>
      <c r="R155" s="151"/>
      <c r="S155" s="151"/>
      <c r="T155" s="151"/>
      <c r="U155" s="151"/>
      <c r="V155" s="151"/>
      <c r="W155" s="151">
        <v>1</v>
      </c>
    </row>
    <row r="156" spans="1:23">
      <c r="A156" s="436"/>
      <c r="B156" s="419"/>
      <c r="D156" s="89"/>
      <c r="E156" s="146" t="s">
        <v>294</v>
      </c>
      <c r="F156" s="583"/>
      <c r="G156" s="151" t="s">
        <v>6</v>
      </c>
      <c r="H156" s="10">
        <f t="shared" si="21"/>
        <v>3</v>
      </c>
      <c r="I156" s="151" t="s">
        <v>2</v>
      </c>
      <c r="J156" s="785" t="s">
        <v>453</v>
      </c>
      <c r="K156" s="152"/>
      <c r="L156" s="152"/>
      <c r="M156" s="152"/>
      <c r="N156" s="152"/>
      <c r="O156" s="152"/>
      <c r="P156" s="151"/>
      <c r="Q156" s="151"/>
      <c r="R156" s="151"/>
      <c r="S156" s="151"/>
      <c r="T156" s="151"/>
      <c r="U156" s="151"/>
      <c r="V156" s="151"/>
      <c r="W156" s="151">
        <v>3</v>
      </c>
    </row>
    <row r="157" spans="1:23">
      <c r="A157" s="436"/>
      <c r="B157" s="419"/>
      <c r="D157" s="89"/>
      <c r="E157" s="146" t="s">
        <v>404</v>
      </c>
      <c r="F157" s="152"/>
      <c r="G157" s="151" t="s">
        <v>6</v>
      </c>
      <c r="H157" s="10">
        <f t="shared" si="21"/>
        <v>0</v>
      </c>
      <c r="I157" s="151" t="s">
        <v>2</v>
      </c>
      <c r="J157" s="152"/>
      <c r="K157" s="152"/>
      <c r="L157" s="152"/>
      <c r="M157" s="152"/>
      <c r="N157" s="152"/>
      <c r="O157" s="152"/>
      <c r="P157" s="151"/>
      <c r="Q157" s="151"/>
      <c r="R157" s="151"/>
      <c r="S157" s="151"/>
      <c r="T157" s="151"/>
      <c r="U157" s="151"/>
      <c r="V157" s="151"/>
      <c r="W157" s="151"/>
    </row>
    <row r="158" spans="1:23">
      <c r="A158" s="436"/>
      <c r="B158" s="419"/>
      <c r="D158" s="89"/>
      <c r="E158" s="108"/>
      <c r="F158" s="108"/>
      <c r="G158" s="108"/>
      <c r="H158" s="62"/>
      <c r="I158" s="107"/>
      <c r="J158" s="108"/>
      <c r="K158" s="108"/>
      <c r="L158" s="108"/>
      <c r="M158" s="108"/>
      <c r="N158" s="108"/>
      <c r="O158" s="108"/>
      <c r="P158" s="107"/>
      <c r="Q158" s="107"/>
      <c r="R158" s="107"/>
      <c r="S158" s="107"/>
      <c r="T158" s="107"/>
      <c r="U158" s="107"/>
      <c r="V158" s="107"/>
      <c r="W158" s="107"/>
    </row>
    <row r="159" spans="1:23" ht="16.5" customHeight="1">
      <c r="A159" s="436"/>
      <c r="B159" s="419"/>
      <c r="D159" s="89"/>
      <c r="E159" s="57" t="str">
        <f>"TOTAL "&amp;E146</f>
        <v>TOTAL HEALTH CLUB &amp; RECREATION</v>
      </c>
      <c r="F159" s="57"/>
      <c r="G159" s="57"/>
      <c r="H159" s="58">
        <f>SUM(H147:H158)</f>
        <v>10</v>
      </c>
      <c r="I159" s="57"/>
      <c r="J159" s="57"/>
      <c r="K159" s="58">
        <f>SUM(K147:K158)</f>
        <v>0</v>
      </c>
      <c r="L159" s="58">
        <f t="shared" ref="L159:W159" si="22">SUM(L147:L158)</f>
        <v>0</v>
      </c>
      <c r="M159" s="58">
        <f>SUM(M147:M158)</f>
        <v>0</v>
      </c>
      <c r="N159" s="58">
        <f t="shared" si="22"/>
        <v>0</v>
      </c>
      <c r="O159" s="58">
        <f t="shared" si="22"/>
        <v>0</v>
      </c>
      <c r="P159" s="58">
        <f t="shared" si="22"/>
        <v>0</v>
      </c>
      <c r="Q159" s="58">
        <f t="shared" si="22"/>
        <v>0</v>
      </c>
      <c r="R159" s="58">
        <f t="shared" si="22"/>
        <v>0</v>
      </c>
      <c r="S159" s="58">
        <f t="shared" si="22"/>
        <v>0</v>
      </c>
      <c r="T159" s="58">
        <f t="shared" si="22"/>
        <v>0</v>
      </c>
      <c r="U159" s="58">
        <f t="shared" si="22"/>
        <v>1</v>
      </c>
      <c r="V159" s="58">
        <f>SUM(V147:V158)</f>
        <v>6</v>
      </c>
      <c r="W159" s="58">
        <f t="shared" si="22"/>
        <v>10</v>
      </c>
    </row>
    <row r="160" spans="1:23">
      <c r="A160" s="436"/>
      <c r="B160" s="419"/>
      <c r="C160" s="423" t="str">
        <f>"TOTAL "&amp;C26</f>
        <v xml:space="preserve">TOTAL ROOMS DIVISION </v>
      </c>
      <c r="D160" s="416"/>
      <c r="E160" s="416"/>
      <c r="F160" s="72"/>
      <c r="G160" s="72"/>
      <c r="H160" s="73">
        <f>+H159+H144+H131+H96+H34</f>
        <v>144</v>
      </c>
      <c r="I160" s="73"/>
      <c r="J160" s="73"/>
      <c r="K160" s="73">
        <f t="shared" ref="K160:W160" si="23">+K159+K144+K131+K96+K34</f>
        <v>0</v>
      </c>
      <c r="L160" s="73">
        <f t="shared" si="23"/>
        <v>0</v>
      </c>
      <c r="M160" s="73">
        <f t="shared" si="23"/>
        <v>0</v>
      </c>
      <c r="N160" s="73">
        <f t="shared" si="23"/>
        <v>0</v>
      </c>
      <c r="O160" s="73">
        <f t="shared" si="23"/>
        <v>0</v>
      </c>
      <c r="P160" s="73">
        <f t="shared" si="23"/>
        <v>0</v>
      </c>
      <c r="Q160" s="73">
        <f t="shared" si="23"/>
        <v>0</v>
      </c>
      <c r="R160" s="73">
        <f t="shared" si="23"/>
        <v>1</v>
      </c>
      <c r="S160" s="73">
        <f t="shared" si="23"/>
        <v>4</v>
      </c>
      <c r="T160" s="73">
        <f t="shared" si="23"/>
        <v>10</v>
      </c>
      <c r="U160" s="73">
        <f t="shared" si="23"/>
        <v>30</v>
      </c>
      <c r="V160" s="73">
        <f t="shared" si="23"/>
        <v>77</v>
      </c>
      <c r="W160" s="73">
        <f t="shared" si="23"/>
        <v>144</v>
      </c>
    </row>
    <row r="161" spans="1:23">
      <c r="A161" s="436"/>
      <c r="D161" s="48"/>
      <c r="E161" s="83"/>
      <c r="F161" s="83"/>
      <c r="G161" s="16"/>
      <c r="H161" s="17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7"/>
    </row>
    <row r="162" spans="1:23">
      <c r="A162" s="436"/>
      <c r="B162" s="419"/>
      <c r="C162" s="424" t="s">
        <v>129</v>
      </c>
      <c r="D162" s="416"/>
      <c r="E162" s="80"/>
      <c r="F162" s="80"/>
      <c r="G162" s="425"/>
      <c r="H162" s="426"/>
      <c r="I162" s="425"/>
      <c r="J162" s="425"/>
      <c r="K162" s="425"/>
      <c r="L162" s="425"/>
      <c r="M162" s="425"/>
      <c r="N162" s="425"/>
      <c r="O162" s="425"/>
      <c r="P162" s="425"/>
      <c r="Q162" s="425"/>
      <c r="R162" s="425"/>
      <c r="S162" s="425"/>
      <c r="T162" s="425"/>
      <c r="U162" s="425"/>
      <c r="V162" s="425"/>
      <c r="W162" s="426"/>
    </row>
    <row r="163" spans="1:23">
      <c r="A163" s="436"/>
      <c r="B163" s="419"/>
      <c r="C163" s="109"/>
      <c r="D163" s="113"/>
      <c r="E163" s="114" t="s">
        <v>109</v>
      </c>
      <c r="F163" s="114"/>
      <c r="G163" s="114"/>
      <c r="H163" s="115"/>
      <c r="I163" s="114"/>
      <c r="J163" s="114"/>
      <c r="K163" s="114"/>
      <c r="L163" s="114"/>
      <c r="M163" s="114"/>
      <c r="N163" s="114"/>
      <c r="O163" s="114"/>
      <c r="P163" s="114"/>
      <c r="Q163" s="114"/>
      <c r="R163" s="114"/>
      <c r="S163" s="114"/>
      <c r="T163" s="114"/>
      <c r="U163" s="114"/>
      <c r="V163" s="114"/>
      <c r="W163" s="115"/>
    </row>
    <row r="164" spans="1:23">
      <c r="A164" s="436"/>
      <c r="B164" s="419"/>
      <c r="C164" s="109"/>
      <c r="D164" s="96"/>
      <c r="E164" s="55"/>
      <c r="F164" s="55"/>
      <c r="G164" s="55"/>
      <c r="H164" s="56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6"/>
    </row>
    <row r="165" spans="1:23">
      <c r="A165" s="436"/>
      <c r="B165" s="419"/>
      <c r="C165" s="109"/>
      <c r="D165" s="96"/>
      <c r="E165" s="146" t="s">
        <v>123</v>
      </c>
      <c r="F165" s="583"/>
      <c r="G165" s="147" t="s">
        <v>0</v>
      </c>
      <c r="H165" s="10">
        <f>MAX(K165:W165)</f>
        <v>1</v>
      </c>
      <c r="I165" s="147" t="s">
        <v>456</v>
      </c>
      <c r="J165" s="147" t="s">
        <v>457</v>
      </c>
      <c r="K165" s="147"/>
      <c r="L165" s="147"/>
      <c r="M165" s="148"/>
      <c r="N165" s="148"/>
      <c r="O165" s="148"/>
      <c r="P165" s="148"/>
      <c r="Q165" s="148"/>
      <c r="R165" s="148"/>
      <c r="S165" s="148">
        <v>1</v>
      </c>
      <c r="T165" s="148">
        <v>1</v>
      </c>
      <c r="U165" s="148">
        <v>1</v>
      </c>
      <c r="V165" s="148">
        <v>1</v>
      </c>
      <c r="W165" s="148">
        <v>1</v>
      </c>
    </row>
    <row r="166" spans="1:23">
      <c r="A166" s="436"/>
      <c r="B166" s="419"/>
      <c r="C166" s="109"/>
      <c r="D166" s="96"/>
      <c r="E166" s="146" t="s">
        <v>72</v>
      </c>
      <c r="F166" s="583"/>
      <c r="G166" s="147" t="s">
        <v>0</v>
      </c>
      <c r="H166" s="10">
        <v>1</v>
      </c>
      <c r="I166" s="147" t="s">
        <v>2</v>
      </c>
      <c r="J166" s="147" t="s">
        <v>445</v>
      </c>
      <c r="K166" s="147"/>
      <c r="L166" s="147"/>
      <c r="M166" s="148"/>
      <c r="N166" s="148"/>
      <c r="O166" s="148"/>
      <c r="P166" s="148"/>
      <c r="Q166" s="148"/>
      <c r="R166" s="148"/>
      <c r="S166" s="148"/>
      <c r="T166" s="148"/>
      <c r="U166" s="148"/>
      <c r="V166" s="148"/>
      <c r="W166" s="148"/>
    </row>
    <row r="167" spans="1:23">
      <c r="A167" s="436"/>
      <c r="B167" s="419"/>
      <c r="C167" s="109"/>
      <c r="D167" s="96"/>
      <c r="E167" s="146" t="s">
        <v>157</v>
      </c>
      <c r="F167" s="583"/>
      <c r="G167" s="147" t="s">
        <v>0</v>
      </c>
      <c r="H167" s="10">
        <f t="shared" ref="H167:H172" si="24">MAX(K167:W167)</f>
        <v>1</v>
      </c>
      <c r="I167" s="147" t="s">
        <v>2</v>
      </c>
      <c r="J167" s="147" t="s">
        <v>444</v>
      </c>
      <c r="K167" s="147"/>
      <c r="L167" s="147"/>
      <c r="M167" s="152"/>
      <c r="N167" s="148"/>
      <c r="O167" s="148"/>
      <c r="P167" s="148"/>
      <c r="Q167" s="148"/>
      <c r="R167" s="148"/>
      <c r="S167" s="148"/>
      <c r="T167" s="148"/>
      <c r="U167" s="148">
        <v>1</v>
      </c>
      <c r="V167" s="148">
        <v>1</v>
      </c>
      <c r="W167" s="148">
        <v>1</v>
      </c>
    </row>
    <row r="168" spans="1:23">
      <c r="A168" s="436"/>
      <c r="B168" s="419"/>
      <c r="C168" s="109"/>
      <c r="D168" s="96"/>
      <c r="E168" s="146" t="s">
        <v>405</v>
      </c>
      <c r="F168" s="583"/>
      <c r="G168" s="147" t="s">
        <v>0</v>
      </c>
      <c r="H168" s="10">
        <f t="shared" si="24"/>
        <v>1</v>
      </c>
      <c r="I168" s="147" t="s">
        <v>458</v>
      </c>
      <c r="J168" s="147" t="s">
        <v>459</v>
      </c>
      <c r="K168" s="147"/>
      <c r="L168" s="147"/>
      <c r="M168" s="152"/>
      <c r="N168" s="148"/>
      <c r="O168" s="148"/>
      <c r="P168" s="148"/>
      <c r="Q168" s="148"/>
      <c r="R168" s="148"/>
      <c r="S168" s="148">
        <v>1</v>
      </c>
      <c r="T168" s="148">
        <v>1</v>
      </c>
      <c r="U168" s="148">
        <v>1</v>
      </c>
      <c r="V168" s="148">
        <v>1</v>
      </c>
      <c r="W168" s="148">
        <v>1</v>
      </c>
    </row>
    <row r="169" spans="1:23">
      <c r="A169" s="436"/>
      <c r="B169" s="419"/>
      <c r="C169" s="109"/>
      <c r="D169" s="96"/>
      <c r="E169" s="146" t="s">
        <v>122</v>
      </c>
      <c r="F169" s="583"/>
      <c r="G169" s="147" t="s">
        <v>0</v>
      </c>
      <c r="H169" s="10">
        <f t="shared" si="24"/>
        <v>1</v>
      </c>
      <c r="I169" s="147" t="s">
        <v>458</v>
      </c>
      <c r="J169" s="147" t="s">
        <v>460</v>
      </c>
      <c r="K169" s="147"/>
      <c r="L169" s="147"/>
      <c r="M169" s="152"/>
      <c r="N169" s="148"/>
      <c r="O169" s="148"/>
      <c r="P169" s="148"/>
      <c r="Q169" s="148"/>
      <c r="R169" s="148"/>
      <c r="S169" s="148">
        <v>1</v>
      </c>
      <c r="T169" s="148">
        <v>1</v>
      </c>
      <c r="U169" s="148">
        <v>1</v>
      </c>
      <c r="V169" s="148">
        <v>1</v>
      </c>
      <c r="W169" s="148">
        <v>1</v>
      </c>
    </row>
    <row r="170" spans="1:23">
      <c r="A170" s="436"/>
      <c r="B170" s="419"/>
      <c r="C170" s="109"/>
      <c r="D170" s="96"/>
      <c r="E170" s="146" t="s">
        <v>72</v>
      </c>
      <c r="F170" s="583"/>
      <c r="G170" s="147" t="s">
        <v>0</v>
      </c>
      <c r="H170" s="10">
        <f t="shared" si="24"/>
        <v>1</v>
      </c>
      <c r="I170" s="147" t="s">
        <v>2</v>
      </c>
      <c r="J170" s="147"/>
      <c r="K170" s="147"/>
      <c r="L170" s="147"/>
      <c r="M170" s="148"/>
      <c r="N170" s="148"/>
      <c r="O170" s="148"/>
      <c r="P170" s="148"/>
      <c r="Q170" s="148"/>
      <c r="R170" s="148"/>
      <c r="S170" s="148"/>
      <c r="T170" s="148">
        <v>1</v>
      </c>
      <c r="U170" s="148">
        <v>1</v>
      </c>
      <c r="V170" s="148">
        <v>1</v>
      </c>
      <c r="W170" s="148">
        <v>1</v>
      </c>
    </row>
    <row r="171" spans="1:23">
      <c r="A171" s="436"/>
      <c r="B171" s="419"/>
      <c r="C171" s="109"/>
      <c r="D171" s="96"/>
      <c r="E171" s="146" t="s">
        <v>154</v>
      </c>
      <c r="F171" s="583"/>
      <c r="G171" s="147" t="s">
        <v>6</v>
      </c>
      <c r="H171" s="10">
        <f t="shared" si="24"/>
        <v>0</v>
      </c>
      <c r="I171" s="147" t="s">
        <v>2</v>
      </c>
      <c r="J171" s="147"/>
      <c r="K171" s="147"/>
      <c r="L171" s="147"/>
      <c r="M171" s="148"/>
      <c r="N171" s="148"/>
      <c r="O171" s="148"/>
      <c r="P171" s="148"/>
      <c r="Q171" s="148"/>
      <c r="R171" s="148"/>
      <c r="S171" s="148"/>
      <c r="T171" s="148"/>
      <c r="U171" s="148"/>
      <c r="V171" s="148"/>
      <c r="W171" s="148"/>
    </row>
    <row r="172" spans="1:23">
      <c r="A172" s="436"/>
      <c r="B172" s="419"/>
      <c r="C172" s="109"/>
      <c r="D172" s="96"/>
      <c r="E172" s="146" t="s">
        <v>156</v>
      </c>
      <c r="F172" s="583"/>
      <c r="G172" s="147" t="s">
        <v>6</v>
      </c>
      <c r="H172" s="10">
        <f t="shared" si="24"/>
        <v>0</v>
      </c>
      <c r="I172" s="147" t="s">
        <v>2</v>
      </c>
      <c r="J172" s="147"/>
      <c r="K172" s="147"/>
      <c r="L172" s="147"/>
      <c r="M172" s="148"/>
      <c r="N172" s="148"/>
      <c r="O172" s="148"/>
      <c r="P172" s="148"/>
      <c r="Q172" s="148"/>
      <c r="R172" s="148"/>
      <c r="S172" s="148"/>
      <c r="T172" s="148"/>
      <c r="U172" s="148"/>
      <c r="V172" s="148"/>
      <c r="W172" s="148"/>
    </row>
    <row r="173" spans="1:23">
      <c r="A173" s="436"/>
      <c r="B173" s="419"/>
      <c r="C173" s="109"/>
      <c r="D173" s="96"/>
      <c r="E173" s="60"/>
      <c r="F173" s="60"/>
      <c r="G173" s="61"/>
      <c r="H173" s="62"/>
      <c r="I173" s="61"/>
      <c r="J173" s="61"/>
      <c r="K173" s="61"/>
      <c r="L173" s="61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</row>
    <row r="174" spans="1:23">
      <c r="A174" s="436"/>
      <c r="B174" s="419"/>
      <c r="C174" s="109"/>
      <c r="D174" s="96"/>
      <c r="E174" s="57" t="str">
        <f>"TOTAL "&amp;E163</f>
        <v xml:space="preserve">TOTAL F &amp; B  ADMINISTRATION </v>
      </c>
      <c r="F174" s="57"/>
      <c r="G174" s="57"/>
      <c r="H174" s="58">
        <f>SUM(H164:H173)</f>
        <v>6</v>
      </c>
      <c r="I174" s="57"/>
      <c r="J174" s="57"/>
      <c r="K174" s="58">
        <f>SUM(K164:K173)</f>
        <v>0</v>
      </c>
      <c r="L174" s="58">
        <f>SUM(L164:L173)</f>
        <v>0</v>
      </c>
      <c r="M174" s="58">
        <f t="shared" ref="M174:W174" si="25">SUM(M164:M173)</f>
        <v>0</v>
      </c>
      <c r="N174" s="58">
        <f t="shared" si="25"/>
        <v>0</v>
      </c>
      <c r="O174" s="58">
        <f>SUM(O164:O173)</f>
        <v>0</v>
      </c>
      <c r="P174" s="58">
        <f>SUM(P164:P173)</f>
        <v>0</v>
      </c>
      <c r="Q174" s="58">
        <f t="shared" si="25"/>
        <v>0</v>
      </c>
      <c r="R174" s="58">
        <f t="shared" si="25"/>
        <v>0</v>
      </c>
      <c r="S174" s="58">
        <f t="shared" si="25"/>
        <v>3</v>
      </c>
      <c r="T174" s="58">
        <f t="shared" si="25"/>
        <v>4</v>
      </c>
      <c r="U174" s="58">
        <f t="shared" si="25"/>
        <v>5</v>
      </c>
      <c r="V174" s="58">
        <f t="shared" si="25"/>
        <v>5</v>
      </c>
      <c r="W174" s="58">
        <f t="shared" si="25"/>
        <v>5</v>
      </c>
    </row>
    <row r="175" spans="1:23">
      <c r="A175" s="436"/>
      <c r="B175" s="419"/>
      <c r="C175" s="48"/>
      <c r="D175" s="116"/>
      <c r="E175" s="63"/>
      <c r="F175" s="63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</row>
    <row r="176" spans="1:23">
      <c r="A176" s="436"/>
      <c r="B176" s="419"/>
      <c r="C176" s="99"/>
      <c r="D176" s="103" t="s">
        <v>108</v>
      </c>
      <c r="E176" s="98"/>
      <c r="F176" s="75"/>
      <c r="G176" s="75"/>
      <c r="H176" s="76"/>
      <c r="I176" s="75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5"/>
      <c r="U176" s="75"/>
      <c r="V176" s="75"/>
      <c r="W176" s="76"/>
    </row>
    <row r="177" spans="1:23">
      <c r="A177" s="436"/>
      <c r="B177" s="419"/>
      <c r="C177" s="99"/>
      <c r="D177" s="96"/>
      <c r="E177" s="72" t="s">
        <v>406</v>
      </c>
      <c r="F177" s="72"/>
      <c r="G177" s="72"/>
      <c r="H177" s="73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3"/>
    </row>
    <row r="178" spans="1:23">
      <c r="A178" s="436"/>
      <c r="B178" s="419"/>
      <c r="C178" s="99"/>
      <c r="D178" s="96"/>
      <c r="E178" s="55"/>
      <c r="F178" s="55"/>
      <c r="G178" s="55"/>
      <c r="H178" s="56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6"/>
    </row>
    <row r="179" spans="1:23">
      <c r="A179" s="436"/>
      <c r="B179" s="419"/>
      <c r="C179" s="99"/>
      <c r="D179" s="96"/>
      <c r="E179" s="153" t="s">
        <v>162</v>
      </c>
      <c r="F179" s="583"/>
      <c r="G179" s="147" t="s">
        <v>0</v>
      </c>
      <c r="H179" s="10">
        <f t="shared" ref="H179:H187" si="26">MAX(K179:W179)</f>
        <v>1</v>
      </c>
      <c r="I179" s="147" t="s">
        <v>2</v>
      </c>
      <c r="J179" s="147" t="s">
        <v>455</v>
      </c>
      <c r="K179" s="147"/>
      <c r="L179" s="147"/>
      <c r="M179" s="148"/>
      <c r="N179" s="148"/>
      <c r="O179" s="148"/>
      <c r="P179" s="148"/>
      <c r="Q179" s="148"/>
      <c r="R179" s="148"/>
      <c r="S179" s="148"/>
      <c r="T179" s="148"/>
      <c r="U179" s="148">
        <v>1</v>
      </c>
      <c r="V179" s="148">
        <v>1</v>
      </c>
      <c r="W179" s="148">
        <v>1</v>
      </c>
    </row>
    <row r="180" spans="1:23">
      <c r="A180" s="436"/>
      <c r="B180" s="419"/>
      <c r="C180" s="99"/>
      <c r="D180" s="96"/>
      <c r="E180" s="153" t="s">
        <v>74</v>
      </c>
      <c r="F180" s="583"/>
      <c r="G180" s="147" t="s">
        <v>0</v>
      </c>
      <c r="H180" s="10">
        <f t="shared" si="26"/>
        <v>0</v>
      </c>
      <c r="I180" s="147" t="s">
        <v>2</v>
      </c>
      <c r="J180" s="147"/>
      <c r="K180" s="147"/>
      <c r="L180" s="147"/>
      <c r="M180" s="148"/>
      <c r="N180" s="148"/>
      <c r="O180" s="148"/>
      <c r="P180" s="148"/>
      <c r="Q180" s="148"/>
      <c r="R180" s="148"/>
      <c r="S180" s="148"/>
      <c r="T180" s="148"/>
      <c r="U180" s="148"/>
      <c r="V180" s="148"/>
      <c r="W180" s="148"/>
    </row>
    <row r="181" spans="1:23">
      <c r="A181" s="436"/>
      <c r="B181" s="419"/>
      <c r="C181" s="99"/>
      <c r="D181" s="96"/>
      <c r="E181" s="153" t="s">
        <v>461</v>
      </c>
      <c r="F181" s="583"/>
      <c r="G181" s="147" t="s">
        <v>0</v>
      </c>
      <c r="H181" s="10">
        <f>MAX(K181:W181)</f>
        <v>6</v>
      </c>
      <c r="I181" s="147" t="s">
        <v>2</v>
      </c>
      <c r="J181" s="147" t="s">
        <v>448</v>
      </c>
      <c r="K181" s="147"/>
      <c r="L181" s="147"/>
      <c r="M181" s="148"/>
      <c r="N181" s="148"/>
      <c r="O181" s="148"/>
      <c r="P181" s="148"/>
      <c r="Q181" s="148"/>
      <c r="R181" s="148"/>
      <c r="S181" s="148"/>
      <c r="T181" s="148"/>
      <c r="U181" s="148">
        <v>1</v>
      </c>
      <c r="V181" s="148">
        <v>3</v>
      </c>
      <c r="W181" s="148">
        <v>6</v>
      </c>
    </row>
    <row r="182" spans="1:23">
      <c r="A182" s="436"/>
      <c r="B182" s="419"/>
      <c r="C182" s="99"/>
      <c r="D182" s="96"/>
      <c r="E182" s="153" t="s">
        <v>127</v>
      </c>
      <c r="F182" s="583"/>
      <c r="G182" s="147" t="s">
        <v>6</v>
      </c>
      <c r="H182" s="10">
        <f t="shared" si="26"/>
        <v>0</v>
      </c>
      <c r="I182" s="147" t="s">
        <v>2</v>
      </c>
      <c r="J182" s="147"/>
      <c r="K182" s="147"/>
      <c r="L182" s="147"/>
      <c r="M182" s="148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</row>
    <row r="183" spans="1:23">
      <c r="A183" s="436"/>
      <c r="B183" s="419"/>
      <c r="C183" s="99"/>
      <c r="D183" s="96"/>
      <c r="E183" s="153" t="s">
        <v>125</v>
      </c>
      <c r="F183" s="583"/>
      <c r="G183" s="147" t="s">
        <v>6</v>
      </c>
      <c r="H183" s="10">
        <f>MAX(K183:W183)</f>
        <v>4</v>
      </c>
      <c r="I183" s="147" t="s">
        <v>2</v>
      </c>
      <c r="J183" s="147" t="s">
        <v>454</v>
      </c>
      <c r="K183" s="147"/>
      <c r="L183" s="147"/>
      <c r="M183" s="148"/>
      <c r="N183" s="148"/>
      <c r="O183" s="148"/>
      <c r="P183" s="148"/>
      <c r="Q183" s="148"/>
      <c r="R183" s="148"/>
      <c r="S183" s="148"/>
      <c r="T183" s="148"/>
      <c r="U183" s="148"/>
      <c r="V183" s="148"/>
      <c r="W183" s="148">
        <v>4</v>
      </c>
    </row>
    <row r="184" spans="1:23">
      <c r="A184" s="436"/>
      <c r="B184" s="419"/>
      <c r="C184" s="99"/>
      <c r="D184" s="96"/>
      <c r="E184" s="153" t="s">
        <v>128</v>
      </c>
      <c r="F184" s="583"/>
      <c r="G184" s="147" t="s">
        <v>6</v>
      </c>
      <c r="H184" s="10">
        <f>MAX(K184:W184)</f>
        <v>15</v>
      </c>
      <c r="I184" s="147" t="s">
        <v>2</v>
      </c>
      <c r="J184" s="147" t="s">
        <v>454</v>
      </c>
      <c r="K184" s="147"/>
      <c r="L184" s="147"/>
      <c r="M184" s="148"/>
      <c r="N184" s="148"/>
      <c r="O184" s="148"/>
      <c r="P184" s="148"/>
      <c r="Q184" s="148"/>
      <c r="R184" s="148"/>
      <c r="S184" s="148"/>
      <c r="T184" s="148"/>
      <c r="U184" s="148"/>
      <c r="V184" s="148">
        <v>10</v>
      </c>
      <c r="W184" s="148">
        <v>15</v>
      </c>
    </row>
    <row r="185" spans="1:23">
      <c r="A185" s="436"/>
      <c r="B185" s="419"/>
      <c r="C185" s="99"/>
      <c r="D185" s="96"/>
      <c r="E185" s="153" t="s">
        <v>407</v>
      </c>
      <c r="F185" s="583"/>
      <c r="G185" s="147" t="s">
        <v>6</v>
      </c>
      <c r="H185" s="10">
        <f>MAX(K185:W185)</f>
        <v>3</v>
      </c>
      <c r="I185" s="147" t="s">
        <v>2</v>
      </c>
      <c r="J185" s="147" t="s">
        <v>452</v>
      </c>
      <c r="K185" s="146"/>
      <c r="L185" s="146"/>
      <c r="M185" s="146"/>
      <c r="N185" s="146"/>
      <c r="O185" s="146"/>
      <c r="P185" s="146"/>
      <c r="Q185" s="146"/>
      <c r="R185" s="146"/>
      <c r="S185" s="146"/>
      <c r="T185" s="146"/>
      <c r="U185" s="147"/>
      <c r="V185" s="147">
        <v>3</v>
      </c>
      <c r="W185" s="147">
        <v>3</v>
      </c>
    </row>
    <row r="186" spans="1:23">
      <c r="A186" s="436"/>
      <c r="B186" s="419"/>
      <c r="C186" s="99"/>
      <c r="D186" s="96"/>
      <c r="E186" s="153" t="s">
        <v>154</v>
      </c>
      <c r="F186" s="583"/>
      <c r="G186" s="147" t="s">
        <v>6</v>
      </c>
      <c r="H186" s="10">
        <f t="shared" si="26"/>
        <v>0</v>
      </c>
      <c r="I186" s="147" t="s">
        <v>2</v>
      </c>
      <c r="J186" s="147"/>
      <c r="K186" s="146"/>
      <c r="L186" s="146"/>
      <c r="M186" s="146"/>
      <c r="N186" s="146"/>
      <c r="O186" s="146"/>
      <c r="P186" s="146"/>
      <c r="Q186" s="146"/>
      <c r="R186" s="146"/>
      <c r="S186" s="146"/>
      <c r="T186" s="146"/>
      <c r="U186" s="147"/>
      <c r="V186" s="147"/>
      <c r="W186" s="147"/>
    </row>
    <row r="187" spans="1:23">
      <c r="A187" s="436"/>
      <c r="B187" s="419"/>
      <c r="C187" s="99"/>
      <c r="D187" s="96"/>
      <c r="E187" s="146" t="s">
        <v>156</v>
      </c>
      <c r="F187" s="583"/>
      <c r="G187" s="147" t="s">
        <v>6</v>
      </c>
      <c r="H187" s="10">
        <f t="shared" si="26"/>
        <v>0</v>
      </c>
      <c r="I187" s="147" t="s">
        <v>2</v>
      </c>
      <c r="J187" s="146"/>
      <c r="K187" s="146"/>
      <c r="L187" s="146"/>
      <c r="M187" s="146"/>
      <c r="N187" s="146"/>
      <c r="O187" s="146"/>
      <c r="P187" s="146"/>
      <c r="Q187" s="146"/>
      <c r="R187" s="146"/>
      <c r="S187" s="146"/>
      <c r="T187" s="146"/>
      <c r="U187" s="146"/>
      <c r="V187" s="146"/>
      <c r="W187" s="147"/>
    </row>
    <row r="188" spans="1:23">
      <c r="A188" s="436"/>
      <c r="B188" s="419"/>
      <c r="C188" s="99"/>
      <c r="D188" s="96"/>
      <c r="E188" s="60"/>
      <c r="F188" s="60"/>
      <c r="G188" s="61"/>
      <c r="H188" s="62"/>
      <c r="I188" s="61"/>
      <c r="J188" s="61"/>
      <c r="K188" s="61"/>
      <c r="L188" s="61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</row>
    <row r="189" spans="1:23">
      <c r="A189" s="436"/>
      <c r="B189" s="419"/>
      <c r="C189" s="99"/>
      <c r="D189" s="96"/>
      <c r="E189" s="57" t="str">
        <f>"TOTAL "&amp;E177</f>
        <v>TOTAL WESTERN RESTAURANT</v>
      </c>
      <c r="F189" s="57"/>
      <c r="G189" s="57"/>
      <c r="H189" s="58">
        <f>SUM(H178:H188)</f>
        <v>29</v>
      </c>
      <c r="I189" s="57"/>
      <c r="J189" s="57"/>
      <c r="K189" s="58">
        <f t="shared" ref="K189:W189" si="27">SUM(K178:K188)</f>
        <v>0</v>
      </c>
      <c r="L189" s="58">
        <f t="shared" si="27"/>
        <v>0</v>
      </c>
      <c r="M189" s="58">
        <f t="shared" si="27"/>
        <v>0</v>
      </c>
      <c r="N189" s="58">
        <f t="shared" si="27"/>
        <v>0</v>
      </c>
      <c r="O189" s="58">
        <f t="shared" si="27"/>
        <v>0</v>
      </c>
      <c r="P189" s="58">
        <f t="shared" si="27"/>
        <v>0</v>
      </c>
      <c r="Q189" s="58">
        <f t="shared" si="27"/>
        <v>0</v>
      </c>
      <c r="R189" s="58">
        <f t="shared" si="27"/>
        <v>0</v>
      </c>
      <c r="S189" s="58">
        <f t="shared" si="27"/>
        <v>0</v>
      </c>
      <c r="T189" s="58">
        <f t="shared" si="27"/>
        <v>0</v>
      </c>
      <c r="U189" s="58">
        <f t="shared" si="27"/>
        <v>2</v>
      </c>
      <c r="V189" s="58">
        <f t="shared" si="27"/>
        <v>17</v>
      </c>
      <c r="W189" s="58">
        <f t="shared" si="27"/>
        <v>29</v>
      </c>
    </row>
    <row r="190" spans="1:23">
      <c r="A190" s="436"/>
      <c r="B190" s="419"/>
      <c r="C190" s="99"/>
      <c r="E190" s="63"/>
      <c r="F190" s="63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</row>
    <row r="191" spans="1:23">
      <c r="A191" s="436"/>
      <c r="B191" s="419"/>
      <c r="C191" s="99"/>
      <c r="D191" s="96"/>
      <c r="E191" s="72" t="s">
        <v>158</v>
      </c>
      <c r="F191" s="72"/>
      <c r="G191" s="72"/>
      <c r="H191" s="73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3"/>
    </row>
    <row r="192" spans="1:23">
      <c r="A192" s="436"/>
      <c r="B192" s="419"/>
      <c r="C192" s="99"/>
      <c r="D192" s="96"/>
      <c r="E192" s="55"/>
      <c r="F192" s="55"/>
      <c r="G192" s="55"/>
      <c r="H192" s="56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6"/>
    </row>
    <row r="193" spans="1:23">
      <c r="A193" s="436"/>
      <c r="B193" s="419"/>
      <c r="C193" s="99"/>
      <c r="D193" s="96"/>
      <c r="E193" s="146" t="s">
        <v>159</v>
      </c>
      <c r="F193" s="583"/>
      <c r="G193" s="147" t="s">
        <v>0</v>
      </c>
      <c r="H193" s="10">
        <f t="shared" ref="H193:H199" si="28">MAX(K193:W193)</f>
        <v>1</v>
      </c>
      <c r="I193" s="147" t="s">
        <v>2</v>
      </c>
      <c r="J193" s="147" t="s">
        <v>455</v>
      </c>
      <c r="K193" s="147"/>
      <c r="L193" s="147"/>
      <c r="M193" s="147"/>
      <c r="N193" s="147"/>
      <c r="O193" s="147"/>
      <c r="P193" s="147"/>
      <c r="Q193" s="147"/>
      <c r="R193" s="147"/>
      <c r="S193" s="147"/>
      <c r="T193" s="147"/>
      <c r="U193" s="147">
        <v>1</v>
      </c>
      <c r="V193" s="147">
        <v>1</v>
      </c>
      <c r="W193" s="147">
        <v>1</v>
      </c>
    </row>
    <row r="194" spans="1:23">
      <c r="A194" s="436"/>
      <c r="B194" s="419"/>
      <c r="C194" s="99"/>
      <c r="D194" s="96"/>
      <c r="E194" s="146" t="s">
        <v>74</v>
      </c>
      <c r="F194" s="583"/>
      <c r="G194" s="147" t="s">
        <v>0</v>
      </c>
      <c r="H194" s="10">
        <f t="shared" si="28"/>
        <v>1</v>
      </c>
      <c r="I194" s="147" t="s">
        <v>2</v>
      </c>
      <c r="J194" s="147" t="s">
        <v>455</v>
      </c>
      <c r="K194" s="147"/>
      <c r="L194" s="147"/>
      <c r="M194" s="151"/>
      <c r="N194" s="151"/>
      <c r="O194" s="148"/>
      <c r="P194" s="148"/>
      <c r="Q194" s="148"/>
      <c r="R194" s="148"/>
      <c r="S194" s="148"/>
      <c r="T194" s="148"/>
      <c r="U194" s="148"/>
      <c r="V194" s="148">
        <v>1</v>
      </c>
      <c r="W194" s="148">
        <v>1</v>
      </c>
    </row>
    <row r="195" spans="1:23">
      <c r="A195" s="436"/>
      <c r="B195" s="419"/>
      <c r="C195" s="99"/>
      <c r="D195" s="96"/>
      <c r="E195" s="146" t="s">
        <v>124</v>
      </c>
      <c r="F195" s="583"/>
      <c r="G195" s="147" t="s">
        <v>0</v>
      </c>
      <c r="H195" s="10">
        <f>MAX(K195:W195)</f>
        <v>1</v>
      </c>
      <c r="I195" s="147" t="s">
        <v>2</v>
      </c>
      <c r="J195" s="147" t="s">
        <v>447</v>
      </c>
      <c r="K195" s="147"/>
      <c r="L195" s="147"/>
      <c r="M195" s="151"/>
      <c r="N195" s="151"/>
      <c r="O195" s="148"/>
      <c r="P195" s="148"/>
      <c r="Q195" s="148"/>
      <c r="R195" s="148"/>
      <c r="S195" s="148"/>
      <c r="T195" s="148"/>
      <c r="U195" s="148"/>
      <c r="V195" s="148">
        <v>1</v>
      </c>
      <c r="W195" s="148">
        <v>1</v>
      </c>
    </row>
    <row r="196" spans="1:23">
      <c r="A196" s="436"/>
      <c r="B196" s="419"/>
      <c r="C196" s="99"/>
      <c r="D196" s="96"/>
      <c r="E196" s="146" t="s">
        <v>127</v>
      </c>
      <c r="F196" s="583"/>
      <c r="G196" s="147" t="s">
        <v>0</v>
      </c>
      <c r="H196" s="10">
        <f>MAX(K196:W196)</f>
        <v>1</v>
      </c>
      <c r="I196" s="147" t="s">
        <v>2</v>
      </c>
      <c r="J196" s="147" t="s">
        <v>445</v>
      </c>
      <c r="K196" s="147"/>
      <c r="L196" s="147"/>
      <c r="M196" s="151"/>
      <c r="N196" s="151"/>
      <c r="O196" s="148"/>
      <c r="P196" s="148"/>
      <c r="Q196" s="148"/>
      <c r="R196" s="148"/>
      <c r="S196" s="148"/>
      <c r="T196" s="148"/>
      <c r="U196" s="148"/>
      <c r="V196" s="148">
        <v>1</v>
      </c>
      <c r="W196" s="148">
        <v>1</v>
      </c>
    </row>
    <row r="197" spans="1:23">
      <c r="A197" s="436"/>
      <c r="B197" s="419"/>
      <c r="C197" s="99"/>
      <c r="D197" s="96"/>
      <c r="E197" s="146" t="s">
        <v>160</v>
      </c>
      <c r="F197" s="583"/>
      <c r="G197" s="147" t="s">
        <v>0</v>
      </c>
      <c r="H197" s="10">
        <f>MAX(K197:W197)</f>
        <v>0</v>
      </c>
      <c r="I197" s="147" t="s">
        <v>2</v>
      </c>
      <c r="J197" s="147" t="s">
        <v>446</v>
      </c>
      <c r="K197" s="147"/>
      <c r="L197" s="147"/>
      <c r="M197" s="151"/>
      <c r="N197" s="151"/>
      <c r="O197" s="148"/>
      <c r="P197" s="148"/>
      <c r="Q197" s="148"/>
      <c r="R197" s="148"/>
      <c r="S197" s="148"/>
      <c r="T197" s="148"/>
      <c r="U197" s="148"/>
      <c r="V197" s="148"/>
      <c r="W197" s="148"/>
    </row>
    <row r="198" spans="1:23">
      <c r="A198" s="436"/>
      <c r="B198" s="419"/>
      <c r="C198" s="99"/>
      <c r="D198" s="96"/>
      <c r="E198" s="146" t="s">
        <v>125</v>
      </c>
      <c r="F198" s="583"/>
      <c r="G198" s="147" t="s">
        <v>6</v>
      </c>
      <c r="H198" s="10">
        <f t="shared" si="28"/>
        <v>0</v>
      </c>
      <c r="I198" s="147" t="s">
        <v>2</v>
      </c>
      <c r="J198" s="147"/>
      <c r="K198" s="147"/>
      <c r="L198" s="147"/>
      <c r="M198" s="147"/>
      <c r="N198" s="147"/>
      <c r="O198" s="147"/>
      <c r="P198" s="147"/>
      <c r="Q198" s="147"/>
      <c r="R198" s="147"/>
      <c r="S198" s="147"/>
      <c r="T198" s="147"/>
      <c r="U198" s="147"/>
      <c r="V198" s="147"/>
      <c r="W198" s="147"/>
    </row>
    <row r="199" spans="1:23">
      <c r="A199" s="436"/>
      <c r="B199" s="419"/>
      <c r="C199" s="99"/>
      <c r="D199" s="96"/>
      <c r="E199" s="146" t="s">
        <v>295</v>
      </c>
      <c r="F199" s="583"/>
      <c r="G199" s="147" t="s">
        <v>6</v>
      </c>
      <c r="H199" s="10">
        <f t="shared" si="28"/>
        <v>0</v>
      </c>
      <c r="I199" s="147" t="s">
        <v>2</v>
      </c>
      <c r="J199" s="147"/>
      <c r="K199" s="147"/>
      <c r="L199" s="147"/>
      <c r="M199" s="147"/>
      <c r="N199" s="147"/>
      <c r="O199" s="147"/>
      <c r="P199" s="147"/>
      <c r="Q199" s="147"/>
      <c r="R199" s="147"/>
      <c r="S199" s="147"/>
      <c r="T199" s="147"/>
      <c r="U199" s="147"/>
      <c r="V199" s="147"/>
      <c r="W199" s="147"/>
    </row>
    <row r="200" spans="1:23">
      <c r="A200" s="436"/>
      <c r="B200" s="419"/>
      <c r="C200" s="99"/>
      <c r="D200" s="96"/>
      <c r="E200" s="60"/>
      <c r="F200" s="60"/>
      <c r="G200" s="61"/>
      <c r="H200" s="62"/>
      <c r="I200" s="61"/>
      <c r="J200" s="61"/>
      <c r="K200" s="61"/>
      <c r="L200" s="61"/>
      <c r="M200" s="108"/>
      <c r="N200" s="108"/>
      <c r="O200" s="62"/>
      <c r="P200" s="62"/>
      <c r="Q200" s="62"/>
      <c r="R200" s="62"/>
      <c r="S200" s="62"/>
      <c r="T200" s="62"/>
      <c r="U200" s="62"/>
      <c r="V200" s="62"/>
      <c r="W200" s="62"/>
    </row>
    <row r="201" spans="1:23">
      <c r="A201" s="436"/>
      <c r="B201" s="419"/>
      <c r="C201" s="99"/>
      <c r="D201" s="96"/>
      <c r="E201" s="57" t="str">
        <f>"TOTAL "&amp;E191</f>
        <v>TOTAL BANQUETING SERVICE</v>
      </c>
      <c r="F201" s="57"/>
      <c r="G201" s="57"/>
      <c r="H201" s="58">
        <f>SUM(H192:H200)</f>
        <v>4</v>
      </c>
      <c r="I201" s="57"/>
      <c r="J201" s="57"/>
      <c r="K201" s="58">
        <f>SUM(K192:K200)</f>
        <v>0</v>
      </c>
      <c r="L201" s="58">
        <f t="shared" ref="L201:W201" si="29">SUM(L192:L200)</f>
        <v>0</v>
      </c>
      <c r="M201" s="58">
        <f t="shared" si="29"/>
        <v>0</v>
      </c>
      <c r="N201" s="58">
        <f t="shared" si="29"/>
        <v>0</v>
      </c>
      <c r="O201" s="58">
        <f>SUM(O192:O200)</f>
        <v>0</v>
      </c>
      <c r="P201" s="58">
        <f t="shared" si="29"/>
        <v>0</v>
      </c>
      <c r="Q201" s="58">
        <f>SUM(Q192:Q200)</f>
        <v>0</v>
      </c>
      <c r="R201" s="58">
        <f t="shared" si="29"/>
        <v>0</v>
      </c>
      <c r="S201" s="58">
        <f t="shared" si="29"/>
        <v>0</v>
      </c>
      <c r="T201" s="58">
        <f t="shared" si="29"/>
        <v>0</v>
      </c>
      <c r="U201" s="58">
        <f t="shared" si="29"/>
        <v>1</v>
      </c>
      <c r="V201" s="58">
        <f t="shared" si="29"/>
        <v>4</v>
      </c>
      <c r="W201" s="58">
        <f t="shared" si="29"/>
        <v>4</v>
      </c>
    </row>
    <row r="202" spans="1:23">
      <c r="A202" s="436"/>
      <c r="B202" s="419"/>
      <c r="C202" s="99"/>
      <c r="D202" s="48"/>
      <c r="E202" s="77"/>
      <c r="F202" s="77"/>
      <c r="G202" s="23"/>
      <c r="H202" s="79"/>
      <c r="I202" s="23"/>
      <c r="J202" s="23"/>
      <c r="K202" s="23"/>
      <c r="L202" s="23"/>
      <c r="M202" s="19"/>
      <c r="N202" s="19"/>
      <c r="O202" s="19"/>
      <c r="P202" s="19"/>
      <c r="Q202" s="79"/>
      <c r="R202" s="79"/>
      <c r="S202" s="79"/>
      <c r="T202" s="79"/>
      <c r="U202" s="79"/>
      <c r="V202" s="79"/>
      <c r="W202" s="79"/>
    </row>
    <row r="203" spans="1:23">
      <c r="A203" s="436"/>
      <c r="B203" s="419"/>
      <c r="C203" s="99"/>
      <c r="D203" s="96"/>
      <c r="E203" s="72" t="s">
        <v>161</v>
      </c>
      <c r="F203" s="72"/>
      <c r="G203" s="72"/>
      <c r="H203" s="73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3"/>
    </row>
    <row r="204" spans="1:23">
      <c r="A204" s="436"/>
      <c r="B204" s="419"/>
      <c r="C204" s="99"/>
      <c r="D204" s="96"/>
      <c r="E204" s="55"/>
      <c r="F204" s="55"/>
      <c r="G204" s="55"/>
      <c r="H204" s="56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6"/>
    </row>
    <row r="205" spans="1:23">
      <c r="A205" s="436"/>
      <c r="B205" s="419"/>
      <c r="C205" s="99"/>
      <c r="D205" s="96"/>
      <c r="E205" s="153" t="s">
        <v>162</v>
      </c>
      <c r="F205" s="786"/>
      <c r="G205" s="147" t="s">
        <v>0</v>
      </c>
      <c r="H205" s="10">
        <f t="shared" ref="H205:H212" si="30">MAX(K205:W205)</f>
        <v>1</v>
      </c>
      <c r="I205" s="147" t="s">
        <v>2</v>
      </c>
      <c r="J205" s="147" t="s">
        <v>455</v>
      </c>
      <c r="K205" s="147"/>
      <c r="L205" s="147"/>
      <c r="M205" s="148"/>
      <c r="N205" s="148"/>
      <c r="O205" s="148"/>
      <c r="P205" s="148"/>
      <c r="Q205" s="148"/>
      <c r="R205" s="148"/>
      <c r="S205" s="148"/>
      <c r="T205" s="148">
        <v>1</v>
      </c>
      <c r="U205" s="148">
        <v>1</v>
      </c>
      <c r="V205" s="148">
        <v>1</v>
      </c>
      <c r="W205" s="148">
        <v>1</v>
      </c>
    </row>
    <row r="206" spans="1:23">
      <c r="A206" s="436"/>
      <c r="B206" s="419"/>
      <c r="C206" s="99"/>
      <c r="D206" s="96"/>
      <c r="E206" s="153" t="s">
        <v>74</v>
      </c>
      <c r="F206" s="786"/>
      <c r="G206" s="147" t="s">
        <v>0</v>
      </c>
      <c r="H206" s="10">
        <f t="shared" si="30"/>
        <v>1</v>
      </c>
      <c r="I206" s="147" t="s">
        <v>2</v>
      </c>
      <c r="J206" s="147" t="s">
        <v>455</v>
      </c>
      <c r="K206" s="147"/>
      <c r="L206" s="147"/>
      <c r="M206" s="148"/>
      <c r="N206" s="148"/>
      <c r="O206" s="148"/>
      <c r="P206" s="148"/>
      <c r="Q206" s="148"/>
      <c r="R206" s="148"/>
      <c r="S206" s="148"/>
      <c r="T206" s="148"/>
      <c r="U206" s="148">
        <v>1</v>
      </c>
      <c r="V206" s="148">
        <v>1</v>
      </c>
      <c r="W206" s="148">
        <v>1</v>
      </c>
    </row>
    <row r="207" spans="1:23">
      <c r="A207" s="436"/>
      <c r="B207" s="419"/>
      <c r="C207" s="99"/>
      <c r="D207" s="96"/>
      <c r="E207" s="153" t="s">
        <v>124</v>
      </c>
      <c r="F207" s="786"/>
      <c r="G207" s="147" t="s">
        <v>0</v>
      </c>
      <c r="H207" s="10">
        <f t="shared" si="30"/>
        <v>2</v>
      </c>
      <c r="I207" s="147" t="s">
        <v>2</v>
      </c>
      <c r="J207" s="147" t="s">
        <v>447</v>
      </c>
      <c r="K207" s="147"/>
      <c r="L207" s="147"/>
      <c r="M207" s="148"/>
      <c r="N207" s="148"/>
      <c r="O207" s="148"/>
      <c r="P207" s="148"/>
      <c r="Q207" s="148"/>
      <c r="R207" s="148"/>
      <c r="S207" s="148"/>
      <c r="T207" s="148"/>
      <c r="U207" s="148"/>
      <c r="V207" s="148">
        <v>2</v>
      </c>
      <c r="W207" s="148">
        <v>2</v>
      </c>
    </row>
    <row r="208" spans="1:23">
      <c r="A208" s="436"/>
      <c r="B208" s="419"/>
      <c r="C208" s="99"/>
      <c r="D208" s="96"/>
      <c r="E208" s="153" t="s">
        <v>127</v>
      </c>
      <c r="F208" s="786"/>
      <c r="G208" s="147" t="s">
        <v>6</v>
      </c>
      <c r="H208" s="10">
        <f t="shared" si="30"/>
        <v>8</v>
      </c>
      <c r="I208" s="147" t="s">
        <v>2</v>
      </c>
      <c r="J208" s="147" t="s">
        <v>445</v>
      </c>
      <c r="K208" s="147"/>
      <c r="L208" s="147"/>
      <c r="M208" s="148"/>
      <c r="N208" s="148"/>
      <c r="O208" s="148"/>
      <c r="P208" s="148"/>
      <c r="Q208" s="148"/>
      <c r="R208" s="148"/>
      <c r="S208" s="148"/>
      <c r="T208" s="148"/>
      <c r="U208" s="148"/>
      <c r="V208" s="148">
        <v>4</v>
      </c>
      <c r="W208" s="148">
        <v>8</v>
      </c>
    </row>
    <row r="209" spans="1:23">
      <c r="A209" s="436"/>
      <c r="B209" s="419"/>
      <c r="C209" s="99"/>
      <c r="D209" s="96"/>
      <c r="E209" s="153" t="s">
        <v>125</v>
      </c>
      <c r="F209" s="786"/>
      <c r="G209" s="147" t="s">
        <v>6</v>
      </c>
      <c r="H209" s="10">
        <f t="shared" si="30"/>
        <v>6</v>
      </c>
      <c r="I209" s="147" t="s">
        <v>2</v>
      </c>
      <c r="J209" s="147" t="s">
        <v>445</v>
      </c>
      <c r="K209" s="147"/>
      <c r="L209" s="147"/>
      <c r="M209" s="148"/>
      <c r="N209" s="148"/>
      <c r="O209" s="148"/>
      <c r="P209" s="148"/>
      <c r="Q209" s="148"/>
      <c r="R209" s="148"/>
      <c r="S209" s="148"/>
      <c r="T209" s="148"/>
      <c r="U209" s="148"/>
      <c r="V209" s="148"/>
      <c r="W209" s="148">
        <v>6</v>
      </c>
    </row>
    <row r="210" spans="1:23">
      <c r="A210" s="436"/>
      <c r="B210" s="419"/>
      <c r="C210" s="99"/>
      <c r="D210" s="96"/>
      <c r="E210" s="153" t="s">
        <v>128</v>
      </c>
      <c r="F210" s="786"/>
      <c r="G210" s="147" t="s">
        <v>6</v>
      </c>
      <c r="H210" s="10">
        <f t="shared" si="30"/>
        <v>15</v>
      </c>
      <c r="I210" s="147" t="s">
        <v>2</v>
      </c>
      <c r="J210" s="147" t="s">
        <v>446</v>
      </c>
      <c r="K210" s="147"/>
      <c r="L210" s="147"/>
      <c r="M210" s="148"/>
      <c r="N210" s="148"/>
      <c r="O210" s="148"/>
      <c r="P210" s="148"/>
      <c r="Q210" s="148"/>
      <c r="R210" s="148"/>
      <c r="S210" s="148"/>
      <c r="T210" s="148"/>
      <c r="U210" s="148"/>
      <c r="V210" s="148">
        <v>10</v>
      </c>
      <c r="W210" s="148">
        <v>15</v>
      </c>
    </row>
    <row r="211" spans="1:23">
      <c r="A211" s="436"/>
      <c r="B211" s="419"/>
      <c r="C211" s="99"/>
      <c r="D211" s="96"/>
      <c r="E211" s="153" t="s">
        <v>154</v>
      </c>
      <c r="F211" s="786"/>
      <c r="G211" s="147" t="s">
        <v>6</v>
      </c>
      <c r="H211" s="10">
        <f t="shared" si="30"/>
        <v>0</v>
      </c>
      <c r="I211" s="147" t="s">
        <v>2</v>
      </c>
      <c r="J211" s="147"/>
      <c r="K211" s="146"/>
      <c r="L211" s="146"/>
      <c r="M211" s="146"/>
      <c r="N211" s="146"/>
      <c r="O211" s="146"/>
      <c r="P211" s="146"/>
      <c r="Q211" s="146"/>
      <c r="R211" s="146"/>
      <c r="S211" s="146"/>
      <c r="T211" s="146"/>
      <c r="U211" s="146"/>
      <c r="V211" s="146"/>
      <c r="W211" s="147"/>
    </row>
    <row r="212" spans="1:23">
      <c r="A212" s="436"/>
      <c r="B212" s="419"/>
      <c r="C212" s="99"/>
      <c r="D212" s="96"/>
      <c r="E212" s="153" t="s">
        <v>156</v>
      </c>
      <c r="F212" s="786"/>
      <c r="G212" s="147" t="s">
        <v>6</v>
      </c>
      <c r="H212" s="10">
        <f t="shared" si="30"/>
        <v>0</v>
      </c>
      <c r="I212" s="147" t="s">
        <v>2</v>
      </c>
      <c r="J212" s="147"/>
      <c r="K212" s="146"/>
      <c r="L212" s="146"/>
      <c r="M212" s="146"/>
      <c r="N212" s="146"/>
      <c r="O212" s="146"/>
      <c r="P212" s="146"/>
      <c r="Q212" s="146"/>
      <c r="R212" s="146"/>
      <c r="S212" s="146"/>
      <c r="T212" s="146"/>
      <c r="U212" s="146"/>
      <c r="V212" s="146"/>
      <c r="W212" s="147"/>
    </row>
    <row r="213" spans="1:23" ht="2.25" customHeight="1">
      <c r="A213" s="436"/>
      <c r="B213" s="419"/>
      <c r="C213" s="99"/>
      <c r="D213" s="96"/>
      <c r="E213" s="60"/>
      <c r="F213" s="60"/>
      <c r="G213" s="61"/>
      <c r="H213" s="62"/>
      <c r="I213" s="61"/>
      <c r="J213" s="61"/>
      <c r="K213" s="61"/>
      <c r="L213" s="61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</row>
    <row r="214" spans="1:23">
      <c r="A214" s="436"/>
      <c r="B214" s="419"/>
      <c r="C214" s="99"/>
      <c r="D214" s="96"/>
      <c r="E214" s="57" t="str">
        <f>"TOTAL "&amp;E203</f>
        <v>TOTAL CHINESE RESTAURANT</v>
      </c>
      <c r="F214" s="57"/>
      <c r="G214" s="57"/>
      <c r="H214" s="58">
        <f>SUM(H204:H213)</f>
        <v>33</v>
      </c>
      <c r="I214" s="57"/>
      <c r="J214" s="57"/>
      <c r="K214" s="58">
        <f>SUM(K204:K213)</f>
        <v>0</v>
      </c>
      <c r="L214" s="58">
        <f t="shared" ref="L214:W214" si="31">SUM(L204:L213)</f>
        <v>0</v>
      </c>
      <c r="M214" s="58">
        <f t="shared" si="31"/>
        <v>0</v>
      </c>
      <c r="N214" s="58">
        <f t="shared" si="31"/>
        <v>0</v>
      </c>
      <c r="O214" s="58">
        <f>SUM(O204:O213)</f>
        <v>0</v>
      </c>
      <c r="P214" s="58">
        <f>SUM(P204:P213)</f>
        <v>0</v>
      </c>
      <c r="Q214" s="58">
        <f t="shared" si="31"/>
        <v>0</v>
      </c>
      <c r="R214" s="58">
        <f t="shared" si="31"/>
        <v>0</v>
      </c>
      <c r="S214" s="58">
        <f t="shared" si="31"/>
        <v>0</v>
      </c>
      <c r="T214" s="58">
        <f t="shared" si="31"/>
        <v>1</v>
      </c>
      <c r="U214" s="58">
        <f t="shared" si="31"/>
        <v>2</v>
      </c>
      <c r="V214" s="58">
        <f t="shared" si="31"/>
        <v>18</v>
      </c>
      <c r="W214" s="58">
        <f t="shared" si="31"/>
        <v>33</v>
      </c>
    </row>
    <row r="215" spans="1:23">
      <c r="A215" s="436"/>
      <c r="B215" s="419"/>
      <c r="C215" s="99"/>
      <c r="E215" s="63"/>
      <c r="F215" s="63"/>
      <c r="G215" s="65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</row>
    <row r="216" spans="1:23">
      <c r="A216" s="436"/>
      <c r="B216" s="419"/>
      <c r="C216" s="99"/>
      <c r="D216" s="96"/>
      <c r="E216" s="72" t="s">
        <v>437</v>
      </c>
      <c r="F216" s="72"/>
      <c r="G216" s="72"/>
      <c r="H216" s="73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</row>
    <row r="217" spans="1:23">
      <c r="A217" s="436"/>
      <c r="B217" s="419"/>
      <c r="C217" s="99"/>
      <c r="D217" s="96"/>
      <c r="E217" s="55"/>
      <c r="F217" s="55"/>
      <c r="G217" s="55"/>
      <c r="H217" s="56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6"/>
    </row>
    <row r="218" spans="1:23">
      <c r="A218" s="436"/>
      <c r="B218" s="419"/>
      <c r="C218" s="99"/>
      <c r="D218" s="96"/>
      <c r="E218" s="153" t="s">
        <v>162</v>
      </c>
      <c r="F218" s="786"/>
      <c r="G218" s="147" t="s">
        <v>0</v>
      </c>
      <c r="H218" s="10">
        <f>MAX(K218:W218)</f>
        <v>1</v>
      </c>
      <c r="I218" s="147" t="s">
        <v>2</v>
      </c>
      <c r="J218" s="147" t="s">
        <v>455</v>
      </c>
      <c r="K218" s="147"/>
      <c r="L218" s="147"/>
      <c r="M218" s="148"/>
      <c r="N218" s="148"/>
      <c r="O218" s="148"/>
      <c r="P218" s="148"/>
      <c r="Q218" s="148"/>
      <c r="R218" s="148"/>
      <c r="S218" s="148"/>
      <c r="T218" s="148"/>
      <c r="U218" s="148">
        <v>1</v>
      </c>
      <c r="V218" s="148">
        <v>1</v>
      </c>
      <c r="W218" s="148">
        <v>1</v>
      </c>
    </row>
    <row r="219" spans="1:23">
      <c r="A219" s="436"/>
      <c r="B219" s="419"/>
      <c r="C219" s="99"/>
      <c r="D219" s="96"/>
      <c r="E219" s="153" t="s">
        <v>74</v>
      </c>
      <c r="F219" s="786"/>
      <c r="G219" s="147" t="s">
        <v>0</v>
      </c>
      <c r="H219" s="10">
        <f t="shared" ref="H219:H225" si="32">MAX(K219:W219)</f>
        <v>0</v>
      </c>
      <c r="I219" s="147" t="s">
        <v>2</v>
      </c>
      <c r="J219" s="147"/>
      <c r="K219" s="147"/>
      <c r="L219" s="147"/>
      <c r="M219" s="148"/>
      <c r="N219" s="148"/>
      <c r="O219" s="148"/>
      <c r="P219" s="148"/>
      <c r="Q219" s="148"/>
      <c r="R219" s="148"/>
      <c r="S219" s="148"/>
      <c r="T219" s="148"/>
      <c r="U219" s="148"/>
      <c r="V219" s="148"/>
      <c r="W219" s="148"/>
    </row>
    <row r="220" spans="1:23">
      <c r="A220" s="436"/>
      <c r="B220" s="419"/>
      <c r="C220" s="99"/>
      <c r="D220" s="96"/>
      <c r="E220" s="153" t="s">
        <v>124</v>
      </c>
      <c r="F220" s="786"/>
      <c r="G220" s="147" t="s">
        <v>0</v>
      </c>
      <c r="H220" s="10">
        <f t="shared" si="32"/>
        <v>0</v>
      </c>
      <c r="I220" s="147" t="s">
        <v>2</v>
      </c>
      <c r="J220" s="147"/>
      <c r="K220" s="147"/>
      <c r="L220" s="147"/>
      <c r="M220" s="148"/>
      <c r="N220" s="148"/>
      <c r="O220" s="148"/>
      <c r="P220" s="148"/>
      <c r="Q220" s="148"/>
      <c r="R220" s="148"/>
      <c r="S220" s="148"/>
      <c r="T220" s="148"/>
      <c r="U220" s="148"/>
      <c r="V220" s="148"/>
      <c r="W220" s="148"/>
    </row>
    <row r="221" spans="1:23">
      <c r="A221" s="436"/>
      <c r="B221" s="419"/>
      <c r="C221" s="99"/>
      <c r="D221" s="96"/>
      <c r="E221" s="153" t="s">
        <v>127</v>
      </c>
      <c r="F221" s="786"/>
      <c r="G221" s="147" t="s">
        <v>6</v>
      </c>
      <c r="H221" s="10">
        <f>MAX(K221:W221)</f>
        <v>1</v>
      </c>
      <c r="I221" s="147" t="s">
        <v>2</v>
      </c>
      <c r="J221" s="147" t="s">
        <v>445</v>
      </c>
      <c r="K221" s="147"/>
      <c r="L221" s="147"/>
      <c r="M221" s="148"/>
      <c r="N221" s="148"/>
      <c r="O221" s="148"/>
      <c r="P221" s="148"/>
      <c r="Q221" s="148"/>
      <c r="R221" s="148"/>
      <c r="S221" s="148"/>
      <c r="T221" s="148"/>
      <c r="U221" s="148"/>
      <c r="V221" s="148">
        <v>1</v>
      </c>
      <c r="W221" s="148">
        <v>1</v>
      </c>
    </row>
    <row r="222" spans="1:23">
      <c r="A222" s="436"/>
      <c r="B222" s="419"/>
      <c r="C222" s="99"/>
      <c r="D222" s="96"/>
      <c r="E222" s="153" t="s">
        <v>125</v>
      </c>
      <c r="F222" s="786"/>
      <c r="G222" s="147" t="s">
        <v>6</v>
      </c>
      <c r="H222" s="10">
        <f>MAX(K222:W222)</f>
        <v>2</v>
      </c>
      <c r="I222" s="147" t="s">
        <v>2</v>
      </c>
      <c r="J222" s="147" t="s">
        <v>445</v>
      </c>
      <c r="K222" s="147"/>
      <c r="L222" s="147"/>
      <c r="M222" s="148"/>
      <c r="N222" s="148"/>
      <c r="O222" s="148"/>
      <c r="P222" s="148"/>
      <c r="Q222" s="148"/>
      <c r="R222" s="148"/>
      <c r="S222" s="148"/>
      <c r="T222" s="148"/>
      <c r="U222" s="148"/>
      <c r="V222" s="148"/>
      <c r="W222" s="148">
        <v>2</v>
      </c>
    </row>
    <row r="223" spans="1:23">
      <c r="A223" s="436"/>
      <c r="B223" s="419"/>
      <c r="C223" s="99"/>
      <c r="D223" s="96"/>
      <c r="E223" s="153" t="s">
        <v>128</v>
      </c>
      <c r="F223" s="786"/>
      <c r="G223" s="147" t="s">
        <v>6</v>
      </c>
      <c r="H223" s="10">
        <f>MAX(K223:W223)</f>
        <v>7</v>
      </c>
      <c r="I223" s="147" t="s">
        <v>2</v>
      </c>
      <c r="J223" s="147" t="s">
        <v>446</v>
      </c>
      <c r="K223" s="147"/>
      <c r="L223" s="147"/>
      <c r="M223" s="148"/>
      <c r="N223" s="148"/>
      <c r="O223" s="148"/>
      <c r="P223" s="148"/>
      <c r="Q223" s="148"/>
      <c r="R223" s="148"/>
      <c r="S223" s="148"/>
      <c r="T223" s="148"/>
      <c r="U223" s="148"/>
      <c r="V223" s="148">
        <v>4</v>
      </c>
      <c r="W223" s="148">
        <v>7</v>
      </c>
    </row>
    <row r="224" spans="1:23">
      <c r="A224" s="436"/>
      <c r="B224" s="419"/>
      <c r="C224" s="99"/>
      <c r="D224" s="96"/>
      <c r="E224" s="153" t="s">
        <v>154</v>
      </c>
      <c r="F224" s="786"/>
      <c r="G224" s="147" t="s">
        <v>6</v>
      </c>
      <c r="H224" s="10">
        <f t="shared" si="32"/>
        <v>0</v>
      </c>
      <c r="I224" s="147" t="s">
        <v>2</v>
      </c>
      <c r="J224" s="147"/>
      <c r="K224" s="146"/>
      <c r="L224" s="146"/>
      <c r="M224" s="146"/>
      <c r="N224" s="146"/>
      <c r="O224" s="146"/>
      <c r="P224" s="146"/>
      <c r="Q224" s="146"/>
      <c r="R224" s="146"/>
      <c r="S224" s="146"/>
      <c r="T224" s="146"/>
      <c r="U224" s="146"/>
      <c r="V224" s="146"/>
      <c r="W224" s="147"/>
    </row>
    <row r="225" spans="1:23">
      <c r="A225" s="436"/>
      <c r="B225" s="419"/>
      <c r="C225" s="99"/>
      <c r="D225" s="96"/>
      <c r="E225" s="146" t="s">
        <v>156</v>
      </c>
      <c r="F225" s="146"/>
      <c r="G225" s="147" t="s">
        <v>6</v>
      </c>
      <c r="H225" s="10">
        <f t="shared" si="32"/>
        <v>0</v>
      </c>
      <c r="I225" s="147" t="s">
        <v>2</v>
      </c>
      <c r="J225" s="146"/>
      <c r="K225" s="146"/>
      <c r="L225" s="146"/>
      <c r="M225" s="146"/>
      <c r="N225" s="146"/>
      <c r="O225" s="146"/>
      <c r="P225" s="146"/>
      <c r="Q225" s="146"/>
      <c r="R225" s="146"/>
      <c r="S225" s="146"/>
      <c r="T225" s="146"/>
      <c r="U225" s="146"/>
      <c r="V225" s="146"/>
      <c r="W225" s="147"/>
    </row>
    <row r="226" spans="1:23">
      <c r="A226" s="436"/>
      <c r="B226" s="419"/>
      <c r="C226" s="99"/>
      <c r="D226" s="96"/>
      <c r="E226" s="60"/>
      <c r="F226" s="60"/>
      <c r="G226" s="61"/>
      <c r="H226" s="62"/>
      <c r="I226" s="61"/>
      <c r="J226" s="61"/>
      <c r="K226" s="61"/>
      <c r="L226" s="61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</row>
    <row r="227" spans="1:23">
      <c r="A227" s="436"/>
      <c r="B227" s="419"/>
      <c r="C227" s="99"/>
      <c r="D227" s="96"/>
      <c r="E227" s="57" t="str">
        <f>"TOTAL "&amp;E216</f>
        <v>TOTAL TEPANYAKI  RESTAURANT</v>
      </c>
      <c r="F227" s="57"/>
      <c r="G227" s="57"/>
      <c r="H227" s="58">
        <f>SUM(H217:H226)</f>
        <v>11</v>
      </c>
      <c r="I227" s="57"/>
      <c r="J227" s="57"/>
      <c r="K227" s="58">
        <f t="shared" ref="K227:W227" si="33">SUM(K217:K226)</f>
        <v>0</v>
      </c>
      <c r="L227" s="58">
        <f t="shared" si="33"/>
        <v>0</v>
      </c>
      <c r="M227" s="58">
        <f t="shared" si="33"/>
        <v>0</v>
      </c>
      <c r="N227" s="58">
        <f t="shared" si="33"/>
        <v>0</v>
      </c>
      <c r="O227" s="58">
        <f t="shared" si="33"/>
        <v>0</v>
      </c>
      <c r="P227" s="58">
        <f t="shared" si="33"/>
        <v>0</v>
      </c>
      <c r="Q227" s="58">
        <f t="shared" si="33"/>
        <v>0</v>
      </c>
      <c r="R227" s="58">
        <f t="shared" si="33"/>
        <v>0</v>
      </c>
      <c r="S227" s="58">
        <f t="shared" si="33"/>
        <v>0</v>
      </c>
      <c r="T227" s="58">
        <f t="shared" si="33"/>
        <v>0</v>
      </c>
      <c r="U227" s="58">
        <f t="shared" si="33"/>
        <v>1</v>
      </c>
      <c r="V227" s="58">
        <f t="shared" si="33"/>
        <v>6</v>
      </c>
      <c r="W227" s="58">
        <f t="shared" si="33"/>
        <v>11</v>
      </c>
    </row>
    <row r="228" spans="1:23">
      <c r="A228" s="436"/>
      <c r="B228" s="419"/>
      <c r="C228" s="99"/>
      <c r="E228" s="63"/>
      <c r="F228" s="63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</row>
    <row r="229" spans="1:23">
      <c r="A229" s="436"/>
      <c r="B229" s="419"/>
      <c r="C229" s="99"/>
      <c r="D229" s="96"/>
      <c r="E229" s="72" t="s">
        <v>408</v>
      </c>
      <c r="F229" s="72"/>
      <c r="G229" s="72"/>
      <c r="H229" s="73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3"/>
    </row>
    <row r="230" spans="1:23">
      <c r="A230" s="436"/>
      <c r="B230" s="419"/>
      <c r="C230" s="99"/>
      <c r="D230" s="96"/>
      <c r="E230" s="55"/>
      <c r="F230" s="55"/>
      <c r="G230" s="55"/>
      <c r="H230" s="56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6"/>
    </row>
    <row r="231" spans="1:23">
      <c r="A231" s="436"/>
      <c r="B231" s="419"/>
      <c r="C231" s="99"/>
      <c r="D231" s="96"/>
      <c r="E231" s="153" t="s">
        <v>486</v>
      </c>
      <c r="F231" s="788"/>
      <c r="G231" s="147" t="s">
        <v>0</v>
      </c>
      <c r="H231" s="10">
        <f>MAX(K231:W231)</f>
        <v>0</v>
      </c>
      <c r="I231" s="147" t="s">
        <v>2</v>
      </c>
      <c r="J231" s="147" t="s">
        <v>487</v>
      </c>
      <c r="K231" s="147"/>
      <c r="L231" s="147"/>
      <c r="M231" s="148"/>
      <c r="N231" s="148"/>
      <c r="O231" s="148"/>
      <c r="P231" s="148"/>
      <c r="Q231" s="148"/>
      <c r="R231" s="148"/>
      <c r="S231" s="148"/>
      <c r="T231" s="148"/>
      <c r="U231" s="148"/>
      <c r="V231" s="148"/>
      <c r="W231" s="148"/>
    </row>
    <row r="232" spans="1:23">
      <c r="A232" s="436"/>
      <c r="B232" s="419"/>
      <c r="C232" s="99"/>
      <c r="D232" s="96"/>
      <c r="E232" s="146" t="s">
        <v>74</v>
      </c>
      <c r="F232" s="146"/>
      <c r="G232" s="147" t="s">
        <v>0</v>
      </c>
      <c r="H232" s="10">
        <f t="shared" ref="H232:H238" si="34">MAX(K232:W232)</f>
        <v>0</v>
      </c>
      <c r="I232" s="147" t="s">
        <v>2</v>
      </c>
      <c r="J232" s="147"/>
      <c r="K232" s="147"/>
      <c r="L232" s="147"/>
      <c r="M232" s="148"/>
      <c r="N232" s="148"/>
      <c r="O232" s="148"/>
      <c r="P232" s="148"/>
      <c r="Q232" s="148"/>
      <c r="R232" s="148"/>
      <c r="S232" s="148"/>
      <c r="T232" s="148"/>
      <c r="U232" s="148"/>
      <c r="V232" s="148"/>
      <c r="W232" s="148"/>
    </row>
    <row r="233" spans="1:23">
      <c r="A233" s="436"/>
      <c r="B233" s="419"/>
      <c r="C233" s="99"/>
      <c r="D233" s="96"/>
      <c r="E233" s="153" t="s">
        <v>124</v>
      </c>
      <c r="F233" s="153"/>
      <c r="G233" s="147" t="s">
        <v>0</v>
      </c>
      <c r="H233" s="10">
        <f t="shared" si="34"/>
        <v>1</v>
      </c>
      <c r="I233" s="147" t="s">
        <v>2</v>
      </c>
      <c r="J233" s="147"/>
      <c r="K233" s="147"/>
      <c r="L233" s="147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>
        <v>1</v>
      </c>
      <c r="W233" s="148">
        <v>1</v>
      </c>
    </row>
    <row r="234" spans="1:23">
      <c r="A234" s="436"/>
      <c r="B234" s="419"/>
      <c r="C234" s="99"/>
      <c r="D234" s="96"/>
      <c r="E234" s="153" t="s">
        <v>127</v>
      </c>
      <c r="F234" s="153"/>
      <c r="G234" s="147" t="s">
        <v>6</v>
      </c>
      <c r="H234" s="10">
        <f>MAX(K234:W234)</f>
        <v>1</v>
      </c>
      <c r="I234" s="147" t="s">
        <v>2</v>
      </c>
      <c r="J234" s="147" t="s">
        <v>445</v>
      </c>
      <c r="K234" s="147"/>
      <c r="L234" s="147"/>
      <c r="M234" s="148"/>
      <c r="N234" s="148"/>
      <c r="O234" s="148"/>
      <c r="P234" s="148"/>
      <c r="Q234" s="148"/>
      <c r="R234" s="148"/>
      <c r="S234" s="148"/>
      <c r="T234" s="148"/>
      <c r="U234" s="148"/>
      <c r="V234" s="148">
        <v>1</v>
      </c>
      <c r="W234" s="148">
        <v>1</v>
      </c>
    </row>
    <row r="235" spans="1:23">
      <c r="A235" s="436"/>
      <c r="B235" s="419"/>
      <c r="C235" s="99"/>
      <c r="D235" s="96"/>
      <c r="E235" s="146" t="s">
        <v>125</v>
      </c>
      <c r="F235" s="146"/>
      <c r="G235" s="147" t="s">
        <v>6</v>
      </c>
      <c r="H235" s="10">
        <f>MAX(K235:W235)</f>
        <v>1</v>
      </c>
      <c r="I235" s="147" t="s">
        <v>2</v>
      </c>
      <c r="J235" s="147" t="s">
        <v>445</v>
      </c>
      <c r="K235" s="147"/>
      <c r="L235" s="147"/>
      <c r="M235" s="148"/>
      <c r="N235" s="148"/>
      <c r="O235" s="148"/>
      <c r="P235" s="148"/>
      <c r="Q235" s="148"/>
      <c r="R235" s="148"/>
      <c r="S235" s="148"/>
      <c r="T235" s="148"/>
      <c r="U235" s="148"/>
      <c r="V235" s="148"/>
      <c r="W235" s="148">
        <v>1</v>
      </c>
    </row>
    <row r="236" spans="1:23">
      <c r="A236" s="436"/>
      <c r="B236" s="419"/>
      <c r="C236" s="99"/>
      <c r="D236" s="96"/>
      <c r="E236" s="146" t="s">
        <v>128</v>
      </c>
      <c r="F236" s="146"/>
      <c r="G236" s="147" t="s">
        <v>6</v>
      </c>
      <c r="H236" s="10">
        <f>MAX(K236:W236)</f>
        <v>3</v>
      </c>
      <c r="I236" s="147" t="s">
        <v>2</v>
      </c>
      <c r="J236" s="147" t="s">
        <v>446</v>
      </c>
      <c r="K236" s="147"/>
      <c r="L236" s="147"/>
      <c r="M236" s="148"/>
      <c r="N236" s="148"/>
      <c r="O236" s="148"/>
      <c r="P236" s="148"/>
      <c r="Q236" s="148"/>
      <c r="R236" s="148"/>
      <c r="S236" s="148"/>
      <c r="T236" s="148"/>
      <c r="U236" s="148"/>
      <c r="V236" s="148">
        <v>1</v>
      </c>
      <c r="W236" s="148">
        <v>3</v>
      </c>
    </row>
    <row r="237" spans="1:23">
      <c r="A237" s="436"/>
      <c r="B237" s="419"/>
      <c r="C237" s="99"/>
      <c r="D237" s="96"/>
      <c r="E237" s="146" t="s">
        <v>409</v>
      </c>
      <c r="F237" s="146"/>
      <c r="G237" s="147" t="s">
        <v>6</v>
      </c>
      <c r="H237" s="10">
        <f t="shared" si="34"/>
        <v>3</v>
      </c>
      <c r="I237" s="147" t="s">
        <v>2</v>
      </c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>
        <v>1</v>
      </c>
      <c r="W237" s="147">
        <v>3</v>
      </c>
    </row>
    <row r="238" spans="1:23">
      <c r="A238" s="436"/>
      <c r="B238" s="419"/>
      <c r="C238" s="99"/>
      <c r="D238" s="96"/>
      <c r="E238" s="146" t="s">
        <v>156</v>
      </c>
      <c r="F238" s="146"/>
      <c r="G238" s="147" t="s">
        <v>6</v>
      </c>
      <c r="H238" s="10">
        <f t="shared" si="34"/>
        <v>0</v>
      </c>
      <c r="I238" s="147" t="s">
        <v>2</v>
      </c>
      <c r="J238" s="146"/>
      <c r="K238" s="146"/>
      <c r="L238" s="146"/>
      <c r="M238" s="146"/>
      <c r="N238" s="146"/>
      <c r="O238" s="146"/>
      <c r="P238" s="146"/>
      <c r="Q238" s="146"/>
      <c r="R238" s="146"/>
      <c r="S238" s="146"/>
      <c r="T238" s="146"/>
      <c r="U238" s="146"/>
      <c r="V238" s="146"/>
      <c r="W238" s="147"/>
    </row>
    <row r="239" spans="1:23">
      <c r="A239" s="436"/>
      <c r="B239" s="419"/>
      <c r="C239" s="99"/>
      <c r="D239" s="96"/>
      <c r="E239" s="60"/>
      <c r="F239" s="60"/>
      <c r="G239" s="61"/>
      <c r="H239" s="62"/>
      <c r="I239" s="61"/>
      <c r="J239" s="61"/>
      <c r="K239" s="61"/>
      <c r="L239" s="61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</row>
    <row r="240" spans="1:23" ht="22.5">
      <c r="A240" s="436"/>
      <c r="B240" s="419"/>
      <c r="C240" s="99"/>
      <c r="D240" s="96"/>
      <c r="E240" s="57" t="str">
        <f>"TOTAL "&amp;E229</f>
        <v>TOTAL WINE / CIGAR BAR (EXCUTIVE LOUNGE)</v>
      </c>
      <c r="F240" s="57"/>
      <c r="G240" s="57"/>
      <c r="H240" s="58">
        <f>SUM(H230:H239)</f>
        <v>9</v>
      </c>
      <c r="I240" s="57"/>
      <c r="J240" s="57"/>
      <c r="K240" s="58">
        <f t="shared" ref="K240:W240" si="35">SUM(K230:K239)</f>
        <v>0</v>
      </c>
      <c r="L240" s="58">
        <f t="shared" si="35"/>
        <v>0</v>
      </c>
      <c r="M240" s="58">
        <f t="shared" si="35"/>
        <v>0</v>
      </c>
      <c r="N240" s="58">
        <f t="shared" si="35"/>
        <v>0</v>
      </c>
      <c r="O240" s="58">
        <f t="shared" si="35"/>
        <v>0</v>
      </c>
      <c r="P240" s="58">
        <f t="shared" si="35"/>
        <v>0</v>
      </c>
      <c r="Q240" s="58">
        <f t="shared" si="35"/>
        <v>0</v>
      </c>
      <c r="R240" s="58">
        <f t="shared" si="35"/>
        <v>0</v>
      </c>
      <c r="S240" s="58">
        <f t="shared" si="35"/>
        <v>0</v>
      </c>
      <c r="T240" s="58">
        <f t="shared" si="35"/>
        <v>0</v>
      </c>
      <c r="U240" s="58">
        <f t="shared" si="35"/>
        <v>0</v>
      </c>
      <c r="V240" s="58">
        <f t="shared" si="35"/>
        <v>4</v>
      </c>
      <c r="W240" s="58">
        <f t="shared" si="35"/>
        <v>9</v>
      </c>
    </row>
    <row r="241" spans="1:23">
      <c r="A241" s="436"/>
      <c r="B241" s="419"/>
      <c r="C241" s="99"/>
      <c r="E241" s="63"/>
      <c r="F241" s="63"/>
      <c r="G241" s="65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</row>
    <row r="242" spans="1:23">
      <c r="A242" s="436"/>
      <c r="B242" s="419"/>
      <c r="C242" s="99"/>
      <c r="D242" s="96"/>
      <c r="E242" s="72" t="s">
        <v>296</v>
      </c>
      <c r="F242" s="72"/>
      <c r="G242" s="72"/>
      <c r="H242" s="73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3"/>
    </row>
    <row r="243" spans="1:23">
      <c r="A243" s="436"/>
      <c r="B243" s="419"/>
      <c r="C243" s="99"/>
      <c r="D243" s="96"/>
      <c r="E243" s="55"/>
      <c r="F243" s="55"/>
      <c r="G243" s="55"/>
      <c r="H243" s="56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6"/>
    </row>
    <row r="244" spans="1:23">
      <c r="A244" s="436"/>
      <c r="B244" s="419"/>
      <c r="C244" s="99"/>
      <c r="D244" s="96"/>
      <c r="E244" s="153" t="s">
        <v>360</v>
      </c>
      <c r="F244" s="788"/>
      <c r="G244" s="147" t="s">
        <v>0</v>
      </c>
      <c r="H244" s="10">
        <f t="shared" ref="H244:H249" si="36">MAX(K244:W244)</f>
        <v>0</v>
      </c>
      <c r="I244" s="147" t="s">
        <v>2</v>
      </c>
      <c r="J244" s="147"/>
      <c r="K244" s="147"/>
      <c r="L244" s="147"/>
      <c r="M244" s="148"/>
      <c r="N244" s="148"/>
      <c r="O244" s="148"/>
      <c r="P244" s="148"/>
      <c r="Q244" s="148"/>
      <c r="R244" s="148"/>
      <c r="S244" s="148"/>
      <c r="T244" s="148"/>
      <c r="U244" s="148"/>
      <c r="V244" s="148"/>
      <c r="W244" s="148"/>
    </row>
    <row r="245" spans="1:23">
      <c r="A245" s="436"/>
      <c r="B245" s="419"/>
      <c r="C245" s="99"/>
      <c r="D245" s="96"/>
      <c r="E245" s="153" t="s">
        <v>74</v>
      </c>
      <c r="F245" s="788"/>
      <c r="G245" s="147" t="s">
        <v>0</v>
      </c>
      <c r="H245" s="10">
        <f t="shared" si="36"/>
        <v>0</v>
      </c>
      <c r="I245" s="147" t="s">
        <v>2</v>
      </c>
      <c r="J245" s="147"/>
      <c r="K245" s="147"/>
      <c r="L245" s="147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  <c r="W245" s="148"/>
    </row>
    <row r="246" spans="1:23">
      <c r="A246" s="436"/>
      <c r="B246" s="419"/>
      <c r="C246" s="99"/>
      <c r="D246" s="96"/>
      <c r="E246" s="153" t="s">
        <v>124</v>
      </c>
      <c r="F246" s="788"/>
      <c r="G246" s="147" t="s">
        <v>0</v>
      </c>
      <c r="H246" s="10">
        <f t="shared" si="36"/>
        <v>0</v>
      </c>
      <c r="I246" s="147" t="s">
        <v>2</v>
      </c>
      <c r="J246" s="147"/>
      <c r="K246" s="147"/>
      <c r="L246" s="147"/>
      <c r="M246" s="148"/>
      <c r="N246" s="148"/>
      <c r="O246" s="148"/>
      <c r="P246" s="148"/>
      <c r="Q246" s="148"/>
      <c r="R246" s="148"/>
      <c r="S246" s="148"/>
      <c r="T246" s="148"/>
      <c r="U246" s="148"/>
      <c r="V246" s="148"/>
      <c r="W246" s="148"/>
    </row>
    <row r="247" spans="1:23">
      <c r="A247" s="436"/>
      <c r="B247" s="419"/>
      <c r="C247" s="99"/>
      <c r="D247" s="96"/>
      <c r="E247" s="153" t="s">
        <v>127</v>
      </c>
      <c r="F247" s="788"/>
      <c r="G247" s="147" t="s">
        <v>6</v>
      </c>
      <c r="H247" s="10">
        <f t="shared" si="36"/>
        <v>0</v>
      </c>
      <c r="I247" s="147" t="s">
        <v>2</v>
      </c>
      <c r="J247" s="147"/>
      <c r="K247" s="147"/>
      <c r="L247" s="147"/>
      <c r="M247" s="148"/>
      <c r="N247" s="148"/>
      <c r="O247" s="148"/>
      <c r="P247" s="148"/>
      <c r="Q247" s="148"/>
      <c r="R247" s="148"/>
      <c r="S247" s="148"/>
      <c r="T247" s="148"/>
      <c r="U247" s="148"/>
      <c r="V247" s="148"/>
      <c r="W247" s="148"/>
    </row>
    <row r="248" spans="1:23">
      <c r="A248" s="436"/>
      <c r="B248" s="419"/>
      <c r="C248" s="99"/>
      <c r="D248" s="96"/>
      <c r="E248" s="153" t="s">
        <v>359</v>
      </c>
      <c r="F248" s="788"/>
      <c r="G248" s="147" t="s">
        <v>6</v>
      </c>
      <c r="H248" s="10">
        <f t="shared" si="36"/>
        <v>1</v>
      </c>
      <c r="I248" s="147" t="s">
        <v>2</v>
      </c>
      <c r="J248" s="147"/>
      <c r="K248" s="147"/>
      <c r="L248" s="147"/>
      <c r="M248" s="148"/>
      <c r="N248" s="148"/>
      <c r="O248" s="148"/>
      <c r="P248" s="148"/>
      <c r="Q248" s="148"/>
      <c r="R248" s="148"/>
      <c r="S248" s="148"/>
      <c r="T248" s="148"/>
      <c r="U248" s="148"/>
      <c r="V248" s="148">
        <v>1</v>
      </c>
      <c r="W248" s="148">
        <v>1</v>
      </c>
    </row>
    <row r="249" spans="1:23">
      <c r="A249" s="436"/>
      <c r="B249" s="419"/>
      <c r="C249" s="99"/>
      <c r="D249" s="96"/>
      <c r="E249" s="153" t="s">
        <v>128</v>
      </c>
      <c r="F249" s="788"/>
      <c r="G249" s="147" t="s">
        <v>6</v>
      </c>
      <c r="H249" s="10">
        <f t="shared" si="36"/>
        <v>0</v>
      </c>
      <c r="I249" s="147" t="s">
        <v>2</v>
      </c>
      <c r="J249" s="147"/>
      <c r="K249" s="147"/>
      <c r="L249" s="147"/>
      <c r="M249" s="148"/>
      <c r="N249" s="148"/>
      <c r="O249" s="148"/>
      <c r="P249" s="148"/>
      <c r="Q249" s="148"/>
      <c r="R249" s="148"/>
      <c r="S249" s="148"/>
      <c r="T249" s="148"/>
      <c r="U249" s="148"/>
      <c r="V249" s="148"/>
      <c r="W249" s="148"/>
    </row>
    <row r="250" spans="1:23">
      <c r="A250" s="436"/>
      <c r="B250" s="419"/>
      <c r="C250" s="99"/>
      <c r="D250" s="96"/>
      <c r="E250" s="153" t="s">
        <v>154</v>
      </c>
      <c r="F250" s="788"/>
      <c r="G250" s="147" t="s">
        <v>6</v>
      </c>
      <c r="H250" s="10">
        <f>MAX(K250:W250)</f>
        <v>0</v>
      </c>
      <c r="I250" s="147" t="s">
        <v>2</v>
      </c>
      <c r="J250" s="146"/>
      <c r="K250" s="146"/>
      <c r="L250" s="146"/>
      <c r="M250" s="146"/>
      <c r="N250" s="146"/>
      <c r="O250" s="146"/>
      <c r="P250" s="146"/>
      <c r="Q250" s="146"/>
      <c r="R250" s="146"/>
      <c r="S250" s="146"/>
      <c r="T250" s="146"/>
      <c r="U250" s="146"/>
      <c r="V250" s="146"/>
      <c r="W250" s="577"/>
    </row>
    <row r="251" spans="1:23">
      <c r="A251" s="436"/>
      <c r="B251" s="419"/>
      <c r="C251" s="99"/>
      <c r="D251" s="96"/>
      <c r="E251" s="146" t="s">
        <v>156</v>
      </c>
      <c r="F251" s="146"/>
      <c r="G251" s="147" t="s">
        <v>6</v>
      </c>
      <c r="H251" s="10">
        <f>MAX(K251:W251)</f>
        <v>0</v>
      </c>
      <c r="I251" s="147" t="s">
        <v>2</v>
      </c>
      <c r="J251" s="146"/>
      <c r="K251" s="146"/>
      <c r="L251" s="146"/>
      <c r="M251" s="146"/>
      <c r="N251" s="146"/>
      <c r="O251" s="146"/>
      <c r="P251" s="146"/>
      <c r="Q251" s="146"/>
      <c r="R251" s="146"/>
      <c r="S251" s="146"/>
      <c r="T251" s="146"/>
      <c r="U251" s="146"/>
      <c r="V251" s="146"/>
      <c r="W251" s="147"/>
    </row>
    <row r="252" spans="1:23">
      <c r="A252" s="436"/>
      <c r="B252" s="419"/>
      <c r="C252" s="99"/>
      <c r="D252" s="96"/>
      <c r="E252" s="60"/>
      <c r="F252" s="60"/>
      <c r="G252" s="61"/>
      <c r="H252" s="62"/>
      <c r="I252" s="61"/>
      <c r="J252" s="61"/>
      <c r="K252" s="61"/>
      <c r="L252" s="61"/>
      <c r="M252" s="62"/>
      <c r="N252" s="62"/>
      <c r="O252" s="62"/>
      <c r="P252" s="62"/>
      <c r="Q252" s="62"/>
      <c r="R252" s="62"/>
      <c r="S252" s="62"/>
      <c r="T252" s="62"/>
      <c r="U252" s="62"/>
      <c r="V252" s="62"/>
      <c r="W252" s="62"/>
    </row>
    <row r="253" spans="1:23">
      <c r="A253" s="436"/>
      <c r="B253" s="419"/>
      <c r="C253" s="99"/>
      <c r="D253" s="96"/>
      <c r="E253" s="57" t="str">
        <f>"TOTAL "&amp;E242</f>
        <v>TOTAL ROOM SERVICE</v>
      </c>
      <c r="F253" s="57"/>
      <c r="G253" s="57"/>
      <c r="H253" s="58">
        <f>SUM(H243:H252)</f>
        <v>1</v>
      </c>
      <c r="I253" s="57"/>
      <c r="J253" s="57"/>
      <c r="K253" s="58">
        <f t="shared" ref="K253:W253" si="37">SUM(K243:K252)</f>
        <v>0</v>
      </c>
      <c r="L253" s="58">
        <f t="shared" si="37"/>
        <v>0</v>
      </c>
      <c r="M253" s="58">
        <f t="shared" si="37"/>
        <v>0</v>
      </c>
      <c r="N253" s="58">
        <f t="shared" si="37"/>
        <v>0</v>
      </c>
      <c r="O253" s="58">
        <f t="shared" si="37"/>
        <v>0</v>
      </c>
      <c r="P253" s="58">
        <f t="shared" si="37"/>
        <v>0</v>
      </c>
      <c r="Q253" s="58">
        <f t="shared" si="37"/>
        <v>0</v>
      </c>
      <c r="R253" s="58">
        <f t="shared" si="37"/>
        <v>0</v>
      </c>
      <c r="S253" s="58">
        <f t="shared" si="37"/>
        <v>0</v>
      </c>
      <c r="T253" s="58">
        <f t="shared" si="37"/>
        <v>0</v>
      </c>
      <c r="U253" s="58">
        <f t="shared" si="37"/>
        <v>0</v>
      </c>
      <c r="V253" s="58">
        <f t="shared" si="37"/>
        <v>1</v>
      </c>
      <c r="W253" s="58">
        <f t="shared" si="37"/>
        <v>1</v>
      </c>
    </row>
    <row r="254" spans="1:23">
      <c r="A254" s="436"/>
      <c r="B254" s="419"/>
      <c r="C254" s="99"/>
      <c r="E254" s="63"/>
      <c r="F254" s="63"/>
      <c r="G254" s="65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</row>
    <row r="255" spans="1:23">
      <c r="A255" s="436"/>
      <c r="B255" s="419"/>
      <c r="C255" s="99"/>
      <c r="D255" s="96"/>
      <c r="E255" s="72" t="s">
        <v>438</v>
      </c>
      <c r="F255" s="72"/>
      <c r="G255" s="72"/>
      <c r="H255" s="73"/>
      <c r="I255" s="72"/>
      <c r="J255" s="72"/>
      <c r="K255" s="72"/>
      <c r="L255" s="72"/>
      <c r="M255" s="72"/>
      <c r="N255" s="72"/>
      <c r="O255" s="72"/>
      <c r="P255" s="72"/>
      <c r="Q255" s="72"/>
      <c r="R255" s="72"/>
      <c r="S255" s="72"/>
      <c r="T255" s="72"/>
      <c r="U255" s="72"/>
      <c r="V255" s="72"/>
      <c r="W255" s="73"/>
    </row>
    <row r="256" spans="1:23">
      <c r="A256" s="436"/>
      <c r="B256" s="419"/>
      <c r="C256" s="99"/>
      <c r="D256" s="96"/>
      <c r="E256" s="55"/>
      <c r="F256" s="55"/>
      <c r="G256" s="55"/>
      <c r="H256" s="56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6"/>
    </row>
    <row r="257" spans="1:23">
      <c r="A257" s="436"/>
      <c r="B257" s="419"/>
      <c r="C257" s="99"/>
      <c r="D257" s="96"/>
      <c r="E257" s="153" t="s">
        <v>162</v>
      </c>
      <c r="F257" s="153"/>
      <c r="G257" s="147" t="s">
        <v>0</v>
      </c>
      <c r="H257" s="10">
        <f t="shared" ref="H257:H264" si="38">MAX(K257:W257)</f>
        <v>0</v>
      </c>
      <c r="I257" s="147" t="s">
        <v>2</v>
      </c>
      <c r="J257" s="147"/>
      <c r="K257" s="147"/>
      <c r="L257" s="147"/>
      <c r="M257" s="148"/>
      <c r="N257" s="148"/>
      <c r="O257" s="148"/>
      <c r="P257" s="148"/>
      <c r="Q257" s="148"/>
      <c r="R257" s="148"/>
      <c r="S257" s="148"/>
      <c r="T257" s="148"/>
      <c r="U257" s="148"/>
      <c r="V257" s="148"/>
      <c r="W257" s="148"/>
    </row>
    <row r="258" spans="1:23">
      <c r="A258" s="436"/>
      <c r="B258" s="419"/>
      <c r="C258" s="99"/>
      <c r="D258" s="96"/>
      <c r="E258" s="153" t="s">
        <v>74</v>
      </c>
      <c r="F258" s="153"/>
      <c r="G258" s="147" t="s">
        <v>0</v>
      </c>
      <c r="H258" s="10">
        <f t="shared" si="38"/>
        <v>0</v>
      </c>
      <c r="I258" s="147" t="s">
        <v>2</v>
      </c>
      <c r="J258" s="147"/>
      <c r="K258" s="147"/>
      <c r="L258" s="147"/>
      <c r="M258" s="148"/>
      <c r="N258" s="148"/>
      <c r="O258" s="148"/>
      <c r="P258" s="148"/>
      <c r="Q258" s="148"/>
      <c r="R258" s="148"/>
      <c r="S258" s="148"/>
      <c r="T258" s="148"/>
      <c r="U258" s="148"/>
      <c r="V258" s="148"/>
      <c r="W258" s="148"/>
    </row>
    <row r="259" spans="1:23">
      <c r="A259" s="436"/>
      <c r="B259" s="419"/>
      <c r="C259" s="99"/>
      <c r="D259" s="96"/>
      <c r="E259" s="153" t="s">
        <v>124</v>
      </c>
      <c r="F259" s="153"/>
      <c r="G259" s="147" t="s">
        <v>0</v>
      </c>
      <c r="H259" s="10">
        <f t="shared" si="38"/>
        <v>0</v>
      </c>
      <c r="I259" s="147" t="s">
        <v>2</v>
      </c>
      <c r="J259" s="147"/>
      <c r="K259" s="147"/>
      <c r="L259" s="147"/>
      <c r="M259" s="148"/>
      <c r="N259" s="148"/>
      <c r="O259" s="148"/>
      <c r="P259" s="148"/>
      <c r="Q259" s="148"/>
      <c r="R259" s="148"/>
      <c r="S259" s="148"/>
      <c r="T259" s="148"/>
      <c r="U259" s="148"/>
      <c r="V259" s="148"/>
      <c r="W259" s="148"/>
    </row>
    <row r="260" spans="1:23">
      <c r="A260" s="436"/>
      <c r="B260" s="419"/>
      <c r="C260" s="99"/>
      <c r="D260" s="96"/>
      <c r="E260" s="153" t="s">
        <v>127</v>
      </c>
      <c r="F260" s="153"/>
      <c r="G260" s="147" t="s">
        <v>6</v>
      </c>
      <c r="H260" s="10">
        <f t="shared" si="38"/>
        <v>0</v>
      </c>
      <c r="I260" s="147" t="s">
        <v>2</v>
      </c>
      <c r="J260" s="147"/>
      <c r="K260" s="147"/>
      <c r="L260" s="147"/>
      <c r="M260" s="148"/>
      <c r="N260" s="148"/>
      <c r="O260" s="148"/>
      <c r="P260" s="148"/>
      <c r="Q260" s="148"/>
      <c r="R260" s="148"/>
      <c r="S260" s="148"/>
      <c r="T260" s="148"/>
      <c r="U260" s="148"/>
      <c r="V260" s="148"/>
      <c r="W260" s="148"/>
    </row>
    <row r="261" spans="1:23">
      <c r="A261" s="436"/>
      <c r="B261" s="419"/>
      <c r="C261" s="99"/>
      <c r="D261" s="96"/>
      <c r="E261" s="153" t="s">
        <v>125</v>
      </c>
      <c r="F261" s="153"/>
      <c r="G261" s="147" t="s">
        <v>6</v>
      </c>
      <c r="H261" s="10">
        <f t="shared" si="38"/>
        <v>0</v>
      </c>
      <c r="I261" s="147" t="s">
        <v>2</v>
      </c>
      <c r="J261" s="147"/>
      <c r="K261" s="147"/>
      <c r="L261" s="147"/>
      <c r="M261" s="148"/>
      <c r="N261" s="148"/>
      <c r="O261" s="148"/>
      <c r="P261" s="148"/>
      <c r="Q261" s="148"/>
      <c r="R261" s="148"/>
      <c r="S261" s="148"/>
      <c r="T261" s="148"/>
      <c r="U261" s="148"/>
      <c r="V261" s="148"/>
      <c r="W261" s="148"/>
    </row>
    <row r="262" spans="1:23">
      <c r="A262" s="436"/>
      <c r="B262" s="419"/>
      <c r="C262" s="99"/>
      <c r="D262" s="96"/>
      <c r="E262" s="153" t="s">
        <v>128</v>
      </c>
      <c r="F262" s="153"/>
      <c r="G262" s="147" t="s">
        <v>6</v>
      </c>
      <c r="H262" s="10">
        <f t="shared" si="38"/>
        <v>3</v>
      </c>
      <c r="I262" s="147" t="s">
        <v>2</v>
      </c>
      <c r="J262" s="147"/>
      <c r="K262" s="147"/>
      <c r="L262" s="147"/>
      <c r="M262" s="148"/>
      <c r="N262" s="148"/>
      <c r="O262" s="148"/>
      <c r="P262" s="148"/>
      <c r="Q262" s="148"/>
      <c r="R262" s="148"/>
      <c r="S262" s="148"/>
      <c r="T262" s="148"/>
      <c r="U262" s="148"/>
      <c r="V262" s="148">
        <v>1</v>
      </c>
      <c r="W262" s="148">
        <v>3</v>
      </c>
    </row>
    <row r="263" spans="1:23">
      <c r="A263" s="436"/>
      <c r="B263" s="419"/>
      <c r="C263" s="99"/>
      <c r="D263" s="96"/>
      <c r="E263" s="146" t="s">
        <v>154</v>
      </c>
      <c r="F263" s="146"/>
      <c r="G263" s="147" t="s">
        <v>6</v>
      </c>
      <c r="H263" s="10">
        <f t="shared" si="38"/>
        <v>0</v>
      </c>
      <c r="I263" s="147" t="s">
        <v>2</v>
      </c>
      <c r="J263" s="146"/>
      <c r="K263" s="146"/>
      <c r="L263" s="146"/>
      <c r="M263" s="146"/>
      <c r="N263" s="146"/>
      <c r="O263" s="146"/>
      <c r="P263" s="146"/>
      <c r="Q263" s="146"/>
      <c r="R263" s="146"/>
      <c r="S263" s="146"/>
      <c r="T263" s="146"/>
      <c r="U263" s="146"/>
      <c r="V263" s="146"/>
      <c r="W263" s="147"/>
    </row>
    <row r="264" spans="1:23">
      <c r="A264" s="436"/>
      <c r="B264" s="419"/>
      <c r="C264" s="99"/>
      <c r="D264" s="96"/>
      <c r="E264" s="146" t="s">
        <v>156</v>
      </c>
      <c r="F264" s="146"/>
      <c r="G264" s="147" t="s">
        <v>6</v>
      </c>
      <c r="H264" s="10">
        <f t="shared" si="38"/>
        <v>0</v>
      </c>
      <c r="I264" s="147" t="s">
        <v>2</v>
      </c>
      <c r="J264" s="146"/>
      <c r="K264" s="146"/>
      <c r="L264" s="146"/>
      <c r="M264" s="146"/>
      <c r="N264" s="146"/>
      <c r="O264" s="146"/>
      <c r="P264" s="146"/>
      <c r="Q264" s="146"/>
      <c r="R264" s="146"/>
      <c r="S264" s="146"/>
      <c r="T264" s="146"/>
      <c r="U264" s="146"/>
      <c r="V264" s="146"/>
      <c r="W264" s="147"/>
    </row>
    <row r="265" spans="1:23">
      <c r="A265" s="436"/>
      <c r="B265" s="419"/>
      <c r="C265" s="99"/>
      <c r="D265" s="96"/>
      <c r="E265" s="60"/>
      <c r="F265" s="60"/>
      <c r="G265" s="61"/>
      <c r="H265" s="62"/>
      <c r="I265" s="61"/>
      <c r="J265" s="61"/>
      <c r="K265" s="61"/>
      <c r="L265" s="61"/>
      <c r="M265" s="62"/>
      <c r="N265" s="62"/>
      <c r="O265" s="62"/>
      <c r="P265" s="62"/>
      <c r="Q265" s="62"/>
      <c r="R265" s="62"/>
      <c r="S265" s="62"/>
      <c r="T265" s="62"/>
      <c r="U265" s="62"/>
      <c r="V265" s="62"/>
      <c r="W265" s="62"/>
    </row>
    <row r="266" spans="1:23">
      <c r="A266" s="436"/>
      <c r="B266" s="419"/>
      <c r="C266" s="99"/>
      <c r="D266" s="96"/>
      <c r="E266" s="57" t="str">
        <f>"TOTAL "&amp;E255</f>
        <v>TOTAL RECREATION BAR</v>
      </c>
      <c r="F266" s="57"/>
      <c r="G266" s="57"/>
      <c r="H266" s="58">
        <f>SUM(H256:H265)</f>
        <v>3</v>
      </c>
      <c r="I266" s="57"/>
      <c r="J266" s="57"/>
      <c r="K266" s="58">
        <f t="shared" ref="K266:W266" si="39">SUM(K256:K265)</f>
        <v>0</v>
      </c>
      <c r="L266" s="58">
        <f t="shared" si="39"/>
        <v>0</v>
      </c>
      <c r="M266" s="58">
        <f t="shared" si="39"/>
        <v>0</v>
      </c>
      <c r="N266" s="58">
        <f t="shared" si="39"/>
        <v>0</v>
      </c>
      <c r="O266" s="58">
        <f t="shared" si="39"/>
        <v>0</v>
      </c>
      <c r="P266" s="58">
        <f t="shared" si="39"/>
        <v>0</v>
      </c>
      <c r="Q266" s="58">
        <f t="shared" si="39"/>
        <v>0</v>
      </c>
      <c r="R266" s="58">
        <f t="shared" si="39"/>
        <v>0</v>
      </c>
      <c r="S266" s="58">
        <f t="shared" si="39"/>
        <v>0</v>
      </c>
      <c r="T266" s="58">
        <f t="shared" si="39"/>
        <v>0</v>
      </c>
      <c r="U266" s="58">
        <f t="shared" si="39"/>
        <v>0</v>
      </c>
      <c r="V266" s="58">
        <f t="shared" si="39"/>
        <v>1</v>
      </c>
      <c r="W266" s="58">
        <f t="shared" si="39"/>
        <v>3</v>
      </c>
    </row>
    <row r="267" spans="1:23">
      <c r="A267" s="436"/>
      <c r="B267" s="419"/>
      <c r="C267" s="99"/>
      <c r="E267" s="63"/>
      <c r="F267" s="63"/>
      <c r="G267" s="65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</row>
    <row r="268" spans="1:23">
      <c r="A268" s="436"/>
      <c r="B268" s="419"/>
      <c r="C268" s="99"/>
      <c r="D268" s="96"/>
      <c r="E268" s="72" t="s">
        <v>410</v>
      </c>
      <c r="F268" s="72"/>
      <c r="G268" s="72"/>
      <c r="H268" s="73"/>
      <c r="I268" s="72"/>
      <c r="J268" s="72"/>
      <c r="K268" s="72"/>
      <c r="L268" s="72"/>
      <c r="M268" s="72"/>
      <c r="N268" s="72"/>
      <c r="O268" s="72"/>
      <c r="P268" s="72"/>
      <c r="Q268" s="72"/>
      <c r="R268" s="72"/>
      <c r="S268" s="72"/>
      <c r="T268" s="72"/>
      <c r="U268" s="72"/>
      <c r="V268" s="72"/>
      <c r="W268" s="73"/>
    </row>
    <row r="269" spans="1:23">
      <c r="A269" s="436"/>
      <c r="B269" s="419"/>
      <c r="C269" s="99"/>
      <c r="D269" s="96"/>
      <c r="E269" s="55"/>
      <c r="F269" s="55"/>
      <c r="G269" s="55"/>
      <c r="H269" s="56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6"/>
    </row>
    <row r="270" spans="1:23">
      <c r="A270" s="436"/>
      <c r="B270" s="419"/>
      <c r="C270" s="99"/>
      <c r="D270" s="96"/>
      <c r="E270" s="153" t="s">
        <v>126</v>
      </c>
      <c r="F270" s="153"/>
      <c r="G270" s="147" t="s">
        <v>0</v>
      </c>
      <c r="H270" s="10">
        <f t="shared" ref="H270:H276" si="40">MAX(K270:W270)</f>
        <v>0</v>
      </c>
      <c r="I270" s="147" t="s">
        <v>2</v>
      </c>
      <c r="J270" s="154"/>
      <c r="K270" s="154"/>
      <c r="L270" s="154"/>
      <c r="M270" s="154"/>
      <c r="N270" s="154"/>
      <c r="O270" s="154"/>
      <c r="P270" s="154"/>
      <c r="Q270" s="154"/>
      <c r="R270" s="154"/>
      <c r="S270" s="154"/>
      <c r="T270" s="154"/>
      <c r="U270" s="154"/>
      <c r="V270" s="154"/>
      <c r="W270" s="154"/>
    </row>
    <row r="271" spans="1:23">
      <c r="A271" s="436"/>
      <c r="B271" s="419"/>
      <c r="C271" s="99"/>
      <c r="D271" s="96"/>
      <c r="E271" s="153" t="s">
        <v>74</v>
      </c>
      <c r="F271" s="153"/>
      <c r="G271" s="147" t="s">
        <v>0</v>
      </c>
      <c r="H271" s="10">
        <f t="shared" si="40"/>
        <v>0</v>
      </c>
      <c r="I271" s="147" t="s">
        <v>2</v>
      </c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</row>
    <row r="272" spans="1:23">
      <c r="A272" s="436"/>
      <c r="B272" s="419"/>
      <c r="C272" s="99"/>
      <c r="D272" s="96"/>
      <c r="E272" s="153" t="s">
        <v>124</v>
      </c>
      <c r="F272" s="153"/>
      <c r="G272" s="147" t="s">
        <v>0</v>
      </c>
      <c r="H272" s="10">
        <f t="shared" si="40"/>
        <v>0</v>
      </c>
      <c r="I272" s="147" t="s">
        <v>2</v>
      </c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</row>
    <row r="273" spans="1:23">
      <c r="A273" s="436"/>
      <c r="B273" s="419"/>
      <c r="C273" s="99"/>
      <c r="D273" s="96"/>
      <c r="E273" s="153" t="s">
        <v>127</v>
      </c>
      <c r="F273" s="153"/>
      <c r="G273" s="147" t="s">
        <v>6</v>
      </c>
      <c r="H273" s="10">
        <f t="shared" si="40"/>
        <v>0</v>
      </c>
      <c r="I273" s="147" t="s">
        <v>2</v>
      </c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</row>
    <row r="274" spans="1:23">
      <c r="A274" s="436"/>
      <c r="B274" s="419"/>
      <c r="C274" s="99"/>
      <c r="D274" s="96"/>
      <c r="E274" s="153" t="s">
        <v>128</v>
      </c>
      <c r="F274" s="153"/>
      <c r="G274" s="147" t="s">
        <v>6</v>
      </c>
      <c r="H274" s="10">
        <f t="shared" si="40"/>
        <v>0</v>
      </c>
      <c r="I274" s="147" t="s">
        <v>2</v>
      </c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</row>
    <row r="275" spans="1:23">
      <c r="A275" s="436"/>
      <c r="B275" s="419"/>
      <c r="C275" s="99"/>
      <c r="D275" s="96"/>
      <c r="E275" s="146" t="s">
        <v>154</v>
      </c>
      <c r="F275" s="146"/>
      <c r="G275" s="147" t="s">
        <v>6</v>
      </c>
      <c r="H275" s="572">
        <f t="shared" si="40"/>
        <v>0</v>
      </c>
      <c r="I275" s="147" t="s">
        <v>2</v>
      </c>
      <c r="J275" s="146"/>
      <c r="K275" s="146"/>
      <c r="L275" s="146"/>
      <c r="M275" s="146"/>
      <c r="N275" s="146"/>
      <c r="O275" s="146"/>
      <c r="P275" s="146"/>
      <c r="Q275" s="146"/>
      <c r="R275" s="146"/>
      <c r="S275" s="146"/>
      <c r="T275" s="146"/>
      <c r="U275" s="146"/>
      <c r="V275" s="146"/>
      <c r="W275" s="147"/>
    </row>
    <row r="276" spans="1:23">
      <c r="A276" s="436"/>
      <c r="B276" s="419"/>
      <c r="C276" s="99"/>
      <c r="D276" s="96"/>
      <c r="E276" s="146" t="s">
        <v>156</v>
      </c>
      <c r="F276" s="146"/>
      <c r="G276" s="147" t="s">
        <v>6</v>
      </c>
      <c r="H276" s="572">
        <f t="shared" si="40"/>
        <v>0</v>
      </c>
      <c r="I276" s="147" t="s">
        <v>2</v>
      </c>
      <c r="J276" s="146"/>
      <c r="K276" s="146"/>
      <c r="L276" s="146"/>
      <c r="M276" s="146"/>
      <c r="N276" s="146"/>
      <c r="O276" s="146"/>
      <c r="P276" s="146"/>
      <c r="Q276" s="146"/>
      <c r="R276" s="146"/>
      <c r="S276" s="146"/>
      <c r="T276" s="146"/>
      <c r="U276" s="146"/>
      <c r="V276" s="146"/>
      <c r="W276" s="147"/>
    </row>
    <row r="277" spans="1:23">
      <c r="A277" s="436"/>
      <c r="B277" s="419"/>
      <c r="C277" s="99"/>
      <c r="D277" s="96"/>
      <c r="E277" s="60"/>
      <c r="F277" s="60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2"/>
      <c r="W277" s="62"/>
    </row>
    <row r="278" spans="1:23" ht="15" customHeight="1">
      <c r="A278" s="436"/>
      <c r="B278" s="419"/>
      <c r="C278" s="99"/>
      <c r="D278" s="96"/>
      <c r="E278" s="57" t="str">
        <f>"TOTAL "&amp;E268</f>
        <v>TOTAL BAVARIA DELI</v>
      </c>
      <c r="F278" s="57"/>
      <c r="G278" s="57"/>
      <c r="H278" s="58">
        <f>SUM(H269:H277)</f>
        <v>0</v>
      </c>
      <c r="I278" s="57"/>
      <c r="J278" s="57"/>
      <c r="K278" s="58">
        <f>SUM(K269:K277)</f>
        <v>0</v>
      </c>
      <c r="L278" s="58">
        <f t="shared" ref="L278:W278" si="41">SUM(L269:L277)</f>
        <v>0</v>
      </c>
      <c r="M278" s="58">
        <f t="shared" si="41"/>
        <v>0</v>
      </c>
      <c r="N278" s="58">
        <f t="shared" si="41"/>
        <v>0</v>
      </c>
      <c r="O278" s="58">
        <f>SUM(O269:O277)</f>
        <v>0</v>
      </c>
      <c r="P278" s="58">
        <f t="shared" si="41"/>
        <v>0</v>
      </c>
      <c r="Q278" s="58">
        <f>SUM(Q269:Q277)</f>
        <v>0</v>
      </c>
      <c r="R278" s="58">
        <f t="shared" si="41"/>
        <v>0</v>
      </c>
      <c r="S278" s="58">
        <f t="shared" si="41"/>
        <v>0</v>
      </c>
      <c r="T278" s="58">
        <f t="shared" si="41"/>
        <v>0</v>
      </c>
      <c r="U278" s="58">
        <f t="shared" si="41"/>
        <v>0</v>
      </c>
      <c r="V278" s="58">
        <f t="shared" si="41"/>
        <v>0</v>
      </c>
      <c r="W278" s="58">
        <f t="shared" si="41"/>
        <v>0</v>
      </c>
    </row>
    <row r="279" spans="1:23">
      <c r="A279" s="436"/>
      <c r="B279" s="419"/>
      <c r="C279" s="99"/>
      <c r="E279" s="63"/>
      <c r="F279" s="63"/>
      <c r="G279" s="65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</row>
    <row r="280" spans="1:23">
      <c r="A280" s="436"/>
      <c r="B280" s="419"/>
      <c r="C280" s="99"/>
      <c r="D280" s="96"/>
      <c r="E280" s="72" t="s">
        <v>163</v>
      </c>
      <c r="F280" s="72"/>
      <c r="G280" s="72"/>
      <c r="H280" s="73"/>
      <c r="I280" s="72"/>
      <c r="J280" s="72"/>
      <c r="K280" s="72"/>
      <c r="L280" s="72"/>
      <c r="M280" s="72"/>
      <c r="N280" s="72"/>
      <c r="O280" s="72"/>
      <c r="P280" s="72"/>
      <c r="Q280" s="72"/>
      <c r="R280" s="72"/>
      <c r="S280" s="72"/>
      <c r="T280" s="72"/>
      <c r="U280" s="72"/>
      <c r="V280" s="72"/>
      <c r="W280" s="73"/>
    </row>
    <row r="281" spans="1:23">
      <c r="A281" s="436"/>
      <c r="B281" s="419"/>
      <c r="C281" s="99"/>
      <c r="D281" s="96"/>
      <c r="E281" s="55"/>
      <c r="F281" s="55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</row>
    <row r="282" spans="1:23">
      <c r="A282" s="436"/>
      <c r="B282" s="419"/>
      <c r="C282" s="99"/>
      <c r="D282" s="96"/>
      <c r="E282" s="153" t="s">
        <v>74</v>
      </c>
      <c r="F282" s="153"/>
      <c r="G282" s="147" t="s">
        <v>0</v>
      </c>
      <c r="H282" s="10">
        <f>MAX(K282:W282)</f>
        <v>0</v>
      </c>
      <c r="I282" s="147" t="s">
        <v>2</v>
      </c>
      <c r="J282" s="148"/>
      <c r="K282" s="148"/>
      <c r="L282" s="148"/>
      <c r="M282" s="148"/>
      <c r="N282" s="148"/>
      <c r="O282" s="148"/>
      <c r="P282" s="148"/>
      <c r="Q282" s="148"/>
      <c r="R282" s="148"/>
      <c r="S282" s="148"/>
      <c r="T282" s="148"/>
      <c r="U282" s="148"/>
      <c r="V282" s="148"/>
      <c r="W282" s="148"/>
    </row>
    <row r="283" spans="1:23">
      <c r="A283" s="436"/>
      <c r="B283" s="419"/>
      <c r="C283" s="99"/>
      <c r="D283" s="96"/>
      <c r="E283" s="153" t="s">
        <v>124</v>
      </c>
      <c r="F283" s="153"/>
      <c r="G283" s="147" t="s">
        <v>0</v>
      </c>
      <c r="H283" s="10">
        <f>MAX(K283:W283)</f>
        <v>0</v>
      </c>
      <c r="I283" s="147" t="s">
        <v>2</v>
      </c>
      <c r="J283" s="148"/>
      <c r="K283" s="148"/>
      <c r="L283" s="148"/>
      <c r="M283" s="148"/>
      <c r="N283" s="148"/>
      <c r="O283" s="148"/>
      <c r="P283" s="148"/>
      <c r="Q283" s="148"/>
      <c r="R283" s="148"/>
      <c r="S283" s="148"/>
      <c r="T283" s="148"/>
      <c r="U283" s="148"/>
      <c r="V283" s="148"/>
      <c r="W283" s="148"/>
    </row>
    <row r="284" spans="1:23">
      <c r="A284" s="436"/>
      <c r="B284" s="419"/>
      <c r="C284" s="99"/>
      <c r="D284" s="96"/>
      <c r="E284" s="153" t="s">
        <v>125</v>
      </c>
      <c r="F284" s="153"/>
      <c r="G284" s="147" t="s">
        <v>6</v>
      </c>
      <c r="H284" s="10">
        <f>MAX(K284:W284)</f>
        <v>0</v>
      </c>
      <c r="I284" s="147" t="s">
        <v>2</v>
      </c>
      <c r="J284" s="148"/>
      <c r="K284" s="148"/>
      <c r="L284" s="148"/>
      <c r="M284" s="148"/>
      <c r="N284" s="148"/>
      <c r="O284" s="148"/>
      <c r="P284" s="148"/>
      <c r="Q284" s="148"/>
      <c r="R284" s="148"/>
      <c r="S284" s="148"/>
      <c r="T284" s="148"/>
      <c r="U284" s="148"/>
      <c r="V284" s="148"/>
      <c r="W284" s="148"/>
    </row>
    <row r="285" spans="1:23">
      <c r="A285" s="436"/>
      <c r="B285" s="419"/>
      <c r="C285" s="99"/>
      <c r="D285" s="96"/>
      <c r="E285" s="153" t="s">
        <v>462</v>
      </c>
      <c r="F285" s="153"/>
      <c r="G285" s="147" t="s">
        <v>6</v>
      </c>
      <c r="H285" s="10">
        <f>MAX(K285:W285)</f>
        <v>0</v>
      </c>
      <c r="I285" s="147" t="s">
        <v>2</v>
      </c>
      <c r="J285" s="146"/>
      <c r="K285" s="146"/>
      <c r="L285" s="146"/>
      <c r="M285" s="146"/>
      <c r="N285" s="146"/>
      <c r="O285" s="146"/>
      <c r="P285" s="146"/>
      <c r="Q285" s="146"/>
      <c r="R285" s="146"/>
      <c r="S285" s="146"/>
      <c r="T285" s="146"/>
      <c r="U285" s="146"/>
      <c r="V285" s="146"/>
      <c r="W285" s="147"/>
    </row>
    <row r="286" spans="1:23">
      <c r="A286" s="436"/>
      <c r="B286" s="419"/>
      <c r="C286" s="99"/>
      <c r="D286" s="96"/>
      <c r="E286" s="153" t="s">
        <v>156</v>
      </c>
      <c r="F286" s="153"/>
      <c r="G286" s="147" t="s">
        <v>6</v>
      </c>
      <c r="H286" s="10">
        <f>MAX(K286:W286)</f>
        <v>0</v>
      </c>
      <c r="I286" s="147" t="s">
        <v>2</v>
      </c>
      <c r="J286" s="146"/>
      <c r="K286" s="146"/>
      <c r="L286" s="146"/>
      <c r="M286" s="146"/>
      <c r="N286" s="146"/>
      <c r="O286" s="146"/>
      <c r="P286" s="146"/>
      <c r="Q286" s="146"/>
      <c r="R286" s="146"/>
      <c r="S286" s="146"/>
      <c r="T286" s="146"/>
      <c r="U286" s="146"/>
      <c r="V286" s="146"/>
      <c r="W286" s="147"/>
    </row>
    <row r="287" spans="1:23">
      <c r="A287" s="436"/>
      <c r="B287" s="419"/>
      <c r="C287" s="99"/>
      <c r="D287" s="96"/>
      <c r="E287" s="60"/>
      <c r="F287" s="60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2"/>
      <c r="W287" s="62"/>
    </row>
    <row r="288" spans="1:23" ht="15" customHeight="1">
      <c r="A288" s="436"/>
      <c r="B288" s="419"/>
      <c r="C288" s="99"/>
      <c r="D288" s="96"/>
      <c r="E288" s="57" t="str">
        <f>"TOTAL "&amp;E280</f>
        <v>TOTAL LOBBY LOUNGE</v>
      </c>
      <c r="F288" s="57"/>
      <c r="G288" s="57"/>
      <c r="H288" s="58">
        <f>SUM(H281:H287)</f>
        <v>0</v>
      </c>
      <c r="I288" s="57"/>
      <c r="J288" s="57"/>
      <c r="K288" s="58">
        <f t="shared" ref="K288:W288" si="42">SUM(K281:K287)</f>
        <v>0</v>
      </c>
      <c r="L288" s="58">
        <f t="shared" si="42"/>
        <v>0</v>
      </c>
      <c r="M288" s="58">
        <f t="shared" si="42"/>
        <v>0</v>
      </c>
      <c r="N288" s="58">
        <f t="shared" si="42"/>
        <v>0</v>
      </c>
      <c r="O288" s="58">
        <f t="shared" si="42"/>
        <v>0</v>
      </c>
      <c r="P288" s="58">
        <f t="shared" si="42"/>
        <v>0</v>
      </c>
      <c r="Q288" s="58">
        <f t="shared" si="42"/>
        <v>0</v>
      </c>
      <c r="R288" s="58">
        <f t="shared" si="42"/>
        <v>0</v>
      </c>
      <c r="S288" s="58">
        <f t="shared" si="42"/>
        <v>0</v>
      </c>
      <c r="T288" s="58">
        <f t="shared" si="42"/>
        <v>0</v>
      </c>
      <c r="U288" s="58">
        <f t="shared" si="42"/>
        <v>0</v>
      </c>
      <c r="V288" s="58">
        <f t="shared" si="42"/>
        <v>0</v>
      </c>
      <c r="W288" s="58">
        <f t="shared" si="42"/>
        <v>0</v>
      </c>
    </row>
    <row r="289" spans="1:23">
      <c r="A289" s="436"/>
      <c r="B289" s="419"/>
      <c r="C289" s="99"/>
      <c r="E289" s="63"/>
      <c r="F289" s="63"/>
      <c r="G289" s="65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</row>
    <row r="290" spans="1:23">
      <c r="A290" s="436"/>
      <c r="B290" s="419"/>
      <c r="C290" s="99"/>
      <c r="D290" s="96"/>
      <c r="E290" s="72" t="s">
        <v>288</v>
      </c>
      <c r="F290" s="72"/>
      <c r="G290" s="72"/>
      <c r="H290" s="73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  <c r="V290" s="72"/>
      <c r="W290" s="73"/>
    </row>
    <row r="291" spans="1:23">
      <c r="A291" s="436"/>
      <c r="B291" s="419"/>
      <c r="C291" s="99"/>
      <c r="D291" s="96"/>
      <c r="E291" s="55"/>
      <c r="F291" s="55"/>
      <c r="G291" s="55"/>
      <c r="H291" s="56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6"/>
    </row>
    <row r="292" spans="1:23">
      <c r="A292" s="436"/>
      <c r="B292" s="419"/>
      <c r="C292" s="99"/>
      <c r="D292" s="96"/>
      <c r="E292" s="153" t="s">
        <v>411</v>
      </c>
      <c r="F292" s="153"/>
      <c r="G292" s="147" t="s">
        <v>0</v>
      </c>
      <c r="H292" s="10">
        <f>MAX(K292:W292)</f>
        <v>1</v>
      </c>
      <c r="I292" s="147" t="s">
        <v>2</v>
      </c>
      <c r="J292" s="153" t="s">
        <v>441</v>
      </c>
      <c r="K292" s="148"/>
      <c r="L292" s="148"/>
      <c r="M292" s="148"/>
      <c r="N292" s="148"/>
      <c r="O292" s="148"/>
      <c r="P292" s="148"/>
      <c r="Q292" s="148"/>
      <c r="R292" s="148"/>
      <c r="S292" s="148"/>
      <c r="T292" s="148"/>
      <c r="U292" s="148">
        <v>1</v>
      </c>
      <c r="V292" s="148">
        <v>1</v>
      </c>
      <c r="W292" s="148">
        <v>1</v>
      </c>
    </row>
    <row r="293" spans="1:23">
      <c r="A293" s="436"/>
      <c r="B293" s="419"/>
      <c r="C293" s="99"/>
      <c r="D293" s="96"/>
      <c r="E293" s="153" t="s">
        <v>124</v>
      </c>
      <c r="F293" s="153"/>
      <c r="G293" s="147" t="s">
        <v>0</v>
      </c>
      <c r="H293" s="10">
        <f>MAX(K293:W293)</f>
        <v>3</v>
      </c>
      <c r="I293" s="147" t="s">
        <v>2</v>
      </c>
      <c r="J293" s="153" t="s">
        <v>447</v>
      </c>
      <c r="K293" s="148"/>
      <c r="L293" s="148"/>
      <c r="M293" s="148"/>
      <c r="N293" s="148"/>
      <c r="O293" s="148"/>
      <c r="P293" s="148"/>
      <c r="Q293" s="148"/>
      <c r="R293" s="148"/>
      <c r="S293" s="148"/>
      <c r="T293" s="148"/>
      <c r="U293" s="148"/>
      <c r="V293" s="148">
        <v>3</v>
      </c>
      <c r="W293" s="148">
        <v>3</v>
      </c>
    </row>
    <row r="294" spans="1:23">
      <c r="A294" s="436"/>
      <c r="B294" s="419"/>
      <c r="C294" s="99"/>
      <c r="D294" s="96"/>
      <c r="E294" s="153" t="s">
        <v>128</v>
      </c>
      <c r="F294" s="153"/>
      <c r="G294" s="147" t="s">
        <v>6</v>
      </c>
      <c r="H294" s="10">
        <f>MAX(K294:W294)</f>
        <v>6</v>
      </c>
      <c r="I294" s="147" t="s">
        <v>2</v>
      </c>
      <c r="J294" s="153" t="s">
        <v>446</v>
      </c>
      <c r="K294" s="148"/>
      <c r="L294" s="148"/>
      <c r="M294" s="148"/>
      <c r="N294" s="148"/>
      <c r="O294" s="148"/>
      <c r="P294" s="148"/>
      <c r="Q294" s="148"/>
      <c r="R294" s="148"/>
      <c r="S294" s="148"/>
      <c r="T294" s="148"/>
      <c r="U294" s="148"/>
      <c r="V294" s="148">
        <v>4</v>
      </c>
      <c r="W294" s="148">
        <v>6</v>
      </c>
    </row>
    <row r="295" spans="1:23">
      <c r="A295" s="436"/>
      <c r="B295" s="419"/>
      <c r="C295" s="99"/>
      <c r="D295" s="96"/>
      <c r="E295" s="153" t="s">
        <v>154</v>
      </c>
      <c r="F295" s="153"/>
      <c r="G295" s="147" t="s">
        <v>6</v>
      </c>
      <c r="H295" s="10">
        <f>MAX(K295:W295)</f>
        <v>0</v>
      </c>
      <c r="I295" s="147" t="s">
        <v>2</v>
      </c>
      <c r="J295" s="153"/>
      <c r="K295" s="146"/>
      <c r="L295" s="146"/>
      <c r="M295" s="146"/>
      <c r="N295" s="146"/>
      <c r="O295" s="146"/>
      <c r="P295" s="146"/>
      <c r="Q295" s="146"/>
      <c r="R295" s="146"/>
      <c r="S295" s="146"/>
      <c r="T295" s="146"/>
      <c r="U295" s="146"/>
      <c r="V295" s="146"/>
      <c r="W295" s="147"/>
    </row>
    <row r="296" spans="1:23">
      <c r="A296" s="436"/>
      <c r="B296" s="419"/>
      <c r="C296" s="99"/>
      <c r="D296" s="96"/>
      <c r="E296" s="153" t="s">
        <v>156</v>
      </c>
      <c r="F296" s="153"/>
      <c r="G296" s="147" t="s">
        <v>6</v>
      </c>
      <c r="H296" s="10">
        <f>MAX(K296:W296)</f>
        <v>0</v>
      </c>
      <c r="I296" s="147" t="s">
        <v>2</v>
      </c>
      <c r="J296" s="153"/>
      <c r="K296" s="146"/>
      <c r="L296" s="146"/>
      <c r="M296" s="146"/>
      <c r="N296" s="146"/>
      <c r="O296" s="146"/>
      <c r="P296" s="146"/>
      <c r="Q296" s="146"/>
      <c r="R296" s="146"/>
      <c r="S296" s="146"/>
      <c r="T296" s="146"/>
      <c r="U296" s="146"/>
      <c r="V296" s="146"/>
      <c r="W296" s="147"/>
    </row>
    <row r="297" spans="1:23">
      <c r="A297" s="436"/>
      <c r="B297" s="419"/>
      <c r="C297" s="99"/>
      <c r="D297" s="96"/>
      <c r="E297" s="60"/>
      <c r="F297" s="60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2"/>
      <c r="W297" s="62"/>
    </row>
    <row r="298" spans="1:23" ht="15" customHeight="1">
      <c r="A298" s="436"/>
      <c r="B298" s="419"/>
      <c r="C298" s="99"/>
      <c r="D298" s="96"/>
      <c r="E298" s="57" t="str">
        <f>"TOTAL "&amp;E290</f>
        <v>TOTAL LOBBY LOUNGE BAR</v>
      </c>
      <c r="F298" s="57"/>
      <c r="G298" s="57"/>
      <c r="H298" s="58">
        <f>SUM(H291:H297)</f>
        <v>10</v>
      </c>
      <c r="I298" s="57"/>
      <c r="J298" s="57"/>
      <c r="K298" s="58">
        <f t="shared" ref="K298:W298" si="43">SUM(K291:K297)</f>
        <v>0</v>
      </c>
      <c r="L298" s="58">
        <f t="shared" si="43"/>
        <v>0</v>
      </c>
      <c r="M298" s="58">
        <f t="shared" si="43"/>
        <v>0</v>
      </c>
      <c r="N298" s="58">
        <f t="shared" si="43"/>
        <v>0</v>
      </c>
      <c r="O298" s="58">
        <f t="shared" si="43"/>
        <v>0</v>
      </c>
      <c r="P298" s="58">
        <f t="shared" si="43"/>
        <v>0</v>
      </c>
      <c r="Q298" s="58">
        <f t="shared" si="43"/>
        <v>0</v>
      </c>
      <c r="R298" s="58">
        <f t="shared" si="43"/>
        <v>0</v>
      </c>
      <c r="S298" s="58">
        <f t="shared" si="43"/>
        <v>0</v>
      </c>
      <c r="T298" s="58">
        <f t="shared" si="43"/>
        <v>0</v>
      </c>
      <c r="U298" s="58">
        <f t="shared" si="43"/>
        <v>1</v>
      </c>
      <c r="V298" s="58">
        <f>SUM(V291:V297)</f>
        <v>8</v>
      </c>
      <c r="W298" s="58">
        <f t="shared" si="43"/>
        <v>10</v>
      </c>
    </row>
    <row r="299" spans="1:23">
      <c r="A299" s="436"/>
      <c r="B299" s="419"/>
      <c r="C299" s="99"/>
      <c r="D299" s="103" t="str">
        <f>"TOTAL "&amp;D176</f>
        <v xml:space="preserve">TOTAL FOOD &amp; BEVEVERAGE SERVICE </v>
      </c>
      <c r="E299" s="75"/>
      <c r="F299" s="75"/>
      <c r="G299" s="75"/>
      <c r="H299" s="76">
        <f>+H278+H214+H201+H288+H298+H253+H266+H240+H227+H189</f>
        <v>100</v>
      </c>
      <c r="I299" s="76"/>
      <c r="J299" s="76">
        <f>+J278+J214+J201+J298+J288+J253+J266+J240+J227+J189</f>
        <v>0</v>
      </c>
      <c r="K299" s="76">
        <f t="shared" ref="K299:W299" si="44">+K278+K214+K201+K288+K298+K253+K266+K240+K227+K189</f>
        <v>0</v>
      </c>
      <c r="L299" s="76">
        <f t="shared" si="44"/>
        <v>0</v>
      </c>
      <c r="M299" s="76">
        <f t="shared" si="44"/>
        <v>0</v>
      </c>
      <c r="N299" s="76">
        <f t="shared" si="44"/>
        <v>0</v>
      </c>
      <c r="O299" s="76">
        <f t="shared" si="44"/>
        <v>0</v>
      </c>
      <c r="P299" s="76">
        <f t="shared" si="44"/>
        <v>0</v>
      </c>
      <c r="Q299" s="76">
        <f t="shared" si="44"/>
        <v>0</v>
      </c>
      <c r="R299" s="76">
        <f t="shared" si="44"/>
        <v>0</v>
      </c>
      <c r="S299" s="76">
        <f t="shared" si="44"/>
        <v>0</v>
      </c>
      <c r="T299" s="76">
        <f t="shared" si="44"/>
        <v>1</v>
      </c>
      <c r="U299" s="76">
        <f t="shared" si="44"/>
        <v>7</v>
      </c>
      <c r="V299" s="76">
        <f>+V278+V214+V201+V288+V298+V253+V266+V240+V227+V189</f>
        <v>59</v>
      </c>
      <c r="W299" s="76">
        <f t="shared" si="44"/>
        <v>100</v>
      </c>
    </row>
    <row r="300" spans="1:23">
      <c r="A300" s="436"/>
      <c r="B300" s="419"/>
      <c r="E300" s="77"/>
      <c r="F300" s="77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</row>
    <row r="301" spans="1:23">
      <c r="A301" s="436"/>
      <c r="B301" s="419"/>
      <c r="C301" s="99"/>
      <c r="D301" s="112" t="s">
        <v>111</v>
      </c>
      <c r="E301" s="88"/>
      <c r="F301" s="75"/>
      <c r="G301" s="75"/>
      <c r="H301" s="76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6"/>
    </row>
    <row r="302" spans="1:23">
      <c r="A302" s="436"/>
      <c r="B302" s="419"/>
      <c r="C302" s="99"/>
      <c r="D302" s="96"/>
      <c r="E302" s="72" t="s">
        <v>412</v>
      </c>
      <c r="F302" s="72"/>
      <c r="G302" s="72"/>
      <c r="H302" s="73"/>
      <c r="I302" s="72"/>
      <c r="J302" s="72"/>
      <c r="K302" s="72"/>
      <c r="L302" s="72"/>
      <c r="M302" s="72"/>
      <c r="N302" s="72"/>
      <c r="O302" s="72"/>
      <c r="P302" s="72"/>
      <c r="Q302" s="72"/>
      <c r="R302" s="72"/>
      <c r="S302" s="72"/>
      <c r="T302" s="72"/>
      <c r="U302" s="72"/>
      <c r="V302" s="72"/>
      <c r="W302" s="73"/>
    </row>
    <row r="303" spans="1:23">
      <c r="A303" s="436"/>
      <c r="B303" s="419"/>
      <c r="C303" s="99"/>
      <c r="D303" s="96"/>
      <c r="E303" s="55"/>
      <c r="F303" s="55"/>
      <c r="G303" s="55"/>
      <c r="H303" s="56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6"/>
    </row>
    <row r="304" spans="1:23">
      <c r="A304" s="436"/>
      <c r="B304" s="419"/>
      <c r="C304" s="99"/>
      <c r="D304" s="96"/>
      <c r="E304" s="146" t="s">
        <v>133</v>
      </c>
      <c r="F304" s="146"/>
      <c r="G304" s="148" t="s">
        <v>0</v>
      </c>
      <c r="H304" s="10">
        <f t="shared" ref="H304:H315" si="45">MAX(K304:W304)</f>
        <v>1</v>
      </c>
      <c r="I304" s="148" t="s">
        <v>2</v>
      </c>
      <c r="J304" s="148" t="s">
        <v>450</v>
      </c>
      <c r="K304" s="148"/>
      <c r="L304" s="148"/>
      <c r="M304" s="148"/>
      <c r="N304" s="148"/>
      <c r="O304" s="148"/>
      <c r="P304" s="148"/>
      <c r="Q304" s="148"/>
      <c r="R304" s="148"/>
      <c r="S304" s="148">
        <v>1</v>
      </c>
      <c r="T304" s="148">
        <v>1</v>
      </c>
      <c r="U304" s="148">
        <v>1</v>
      </c>
      <c r="V304" s="148">
        <v>1</v>
      </c>
      <c r="W304" s="148">
        <v>1</v>
      </c>
    </row>
    <row r="305" spans="1:34">
      <c r="A305" s="436"/>
      <c r="B305" s="419"/>
      <c r="C305" s="99"/>
      <c r="D305" s="96"/>
      <c r="E305" s="146" t="s">
        <v>136</v>
      </c>
      <c r="F305" s="146"/>
      <c r="G305" s="148" t="s">
        <v>6</v>
      </c>
      <c r="H305" s="10">
        <f t="shared" si="45"/>
        <v>1</v>
      </c>
      <c r="I305" s="148" t="s">
        <v>2</v>
      </c>
      <c r="J305" s="148" t="s">
        <v>441</v>
      </c>
      <c r="K305" s="148"/>
      <c r="L305" s="148"/>
      <c r="M305" s="148"/>
      <c r="N305" s="148"/>
      <c r="O305" s="148"/>
      <c r="P305" s="148"/>
      <c r="Q305" s="148"/>
      <c r="R305" s="148"/>
      <c r="S305" s="148"/>
      <c r="T305" s="148"/>
      <c r="U305" s="148"/>
      <c r="V305" s="148">
        <v>1</v>
      </c>
      <c r="W305" s="148">
        <v>1</v>
      </c>
    </row>
    <row r="306" spans="1:34">
      <c r="A306" s="436"/>
      <c r="B306" s="419"/>
      <c r="C306" s="99"/>
      <c r="D306" s="96"/>
      <c r="E306" s="146" t="s">
        <v>164</v>
      </c>
      <c r="F306" s="146"/>
      <c r="G306" s="148" t="s">
        <v>6</v>
      </c>
      <c r="H306" s="10">
        <f t="shared" si="45"/>
        <v>2</v>
      </c>
      <c r="I306" s="148" t="s">
        <v>2</v>
      </c>
      <c r="J306" s="148" t="s">
        <v>447</v>
      </c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>
        <v>2</v>
      </c>
      <c r="W306" s="148">
        <v>2</v>
      </c>
    </row>
    <row r="307" spans="1:34">
      <c r="A307" s="436"/>
      <c r="B307" s="419"/>
      <c r="C307" s="99"/>
      <c r="D307" s="96"/>
      <c r="E307" s="146" t="s">
        <v>304</v>
      </c>
      <c r="F307" s="146"/>
      <c r="G307" s="148" t="s">
        <v>6</v>
      </c>
      <c r="H307" s="10">
        <f t="shared" si="45"/>
        <v>3</v>
      </c>
      <c r="I307" s="148" t="s">
        <v>2</v>
      </c>
      <c r="J307" s="148" t="s">
        <v>445</v>
      </c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>
        <v>1</v>
      </c>
      <c r="W307" s="148">
        <v>3</v>
      </c>
    </row>
    <row r="308" spans="1:34">
      <c r="A308" s="436"/>
      <c r="B308" s="419"/>
      <c r="C308" s="99"/>
      <c r="D308" s="96"/>
      <c r="E308" s="146" t="s">
        <v>139</v>
      </c>
      <c r="F308" s="146"/>
      <c r="G308" s="148" t="s">
        <v>6</v>
      </c>
      <c r="H308" s="10">
        <f t="shared" si="45"/>
        <v>3</v>
      </c>
      <c r="I308" s="148" t="s">
        <v>2</v>
      </c>
      <c r="J308" s="148" t="s">
        <v>445</v>
      </c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>
        <v>1</v>
      </c>
      <c r="W308" s="148">
        <v>3</v>
      </c>
    </row>
    <row r="309" spans="1:34">
      <c r="A309" s="436"/>
      <c r="B309" s="419"/>
      <c r="C309" s="99"/>
      <c r="D309" s="96"/>
      <c r="E309" s="146" t="s">
        <v>165</v>
      </c>
      <c r="F309" s="146"/>
      <c r="G309" s="148" t="s">
        <v>6</v>
      </c>
      <c r="H309" s="10">
        <f t="shared" si="45"/>
        <v>0</v>
      </c>
      <c r="I309" s="148" t="s">
        <v>2</v>
      </c>
      <c r="J309" s="148"/>
      <c r="K309" s="148"/>
      <c r="L309" s="148"/>
      <c r="M309" s="148"/>
      <c r="N309" s="148"/>
      <c r="O309" s="148"/>
      <c r="P309" s="148"/>
      <c r="Q309" s="148"/>
      <c r="R309" s="148"/>
      <c r="S309" s="148"/>
      <c r="T309" s="148"/>
      <c r="U309" s="148"/>
      <c r="V309" s="148"/>
      <c r="W309" s="148"/>
    </row>
    <row r="310" spans="1:34">
      <c r="A310" s="436"/>
      <c r="B310" s="419"/>
      <c r="C310" s="99"/>
      <c r="D310" s="96"/>
      <c r="E310" s="146" t="s">
        <v>166</v>
      </c>
      <c r="F310" s="146"/>
      <c r="G310" s="148" t="s">
        <v>6</v>
      </c>
      <c r="H310" s="10">
        <f t="shared" si="45"/>
        <v>0</v>
      </c>
      <c r="I310" s="148" t="s">
        <v>2</v>
      </c>
      <c r="J310" s="148"/>
      <c r="K310" s="148"/>
      <c r="L310" s="148"/>
      <c r="M310" s="148"/>
      <c r="N310" s="148"/>
      <c r="O310" s="148"/>
      <c r="P310" s="148"/>
      <c r="Q310" s="148"/>
      <c r="R310" s="148"/>
      <c r="S310" s="148"/>
      <c r="T310" s="148"/>
      <c r="U310" s="148"/>
      <c r="V310" s="148"/>
      <c r="W310" s="148"/>
    </row>
    <row r="311" spans="1:34">
      <c r="A311" s="436"/>
      <c r="B311" s="419"/>
      <c r="C311" s="99"/>
      <c r="D311" s="96"/>
      <c r="E311" s="146" t="s">
        <v>167</v>
      </c>
      <c r="F311" s="146"/>
      <c r="G311" s="148" t="s">
        <v>6</v>
      </c>
      <c r="H311" s="10">
        <f t="shared" si="45"/>
        <v>1</v>
      </c>
      <c r="I311" s="148" t="s">
        <v>2</v>
      </c>
      <c r="J311" s="148" t="s">
        <v>447</v>
      </c>
      <c r="K311" s="148"/>
      <c r="L311" s="148"/>
      <c r="M311" s="148"/>
      <c r="N311" s="148"/>
      <c r="O311" s="148"/>
      <c r="P311" s="148"/>
      <c r="Q311" s="148"/>
      <c r="R311" s="148"/>
      <c r="S311" s="148"/>
      <c r="T311" s="148"/>
      <c r="U311" s="148"/>
      <c r="V311" s="148">
        <v>1</v>
      </c>
      <c r="W311" s="148">
        <v>1</v>
      </c>
    </row>
    <row r="312" spans="1:34">
      <c r="A312" s="436"/>
      <c r="B312" s="419"/>
      <c r="C312" s="99"/>
      <c r="D312" s="96"/>
      <c r="E312" s="146" t="s">
        <v>305</v>
      </c>
      <c r="F312" s="146"/>
      <c r="G312" s="148" t="s">
        <v>6</v>
      </c>
      <c r="H312" s="10">
        <f t="shared" si="45"/>
        <v>2</v>
      </c>
      <c r="I312" s="148" t="s">
        <v>2</v>
      </c>
      <c r="J312" s="148" t="s">
        <v>445</v>
      </c>
      <c r="K312" s="148"/>
      <c r="L312" s="148"/>
      <c r="M312" s="148"/>
      <c r="N312" s="148"/>
      <c r="O312" s="148"/>
      <c r="P312" s="148"/>
      <c r="Q312" s="148"/>
      <c r="R312" s="148"/>
      <c r="S312" s="148"/>
      <c r="T312" s="148"/>
      <c r="U312" s="148"/>
      <c r="V312" s="148">
        <v>1</v>
      </c>
      <c r="W312" s="148">
        <v>2</v>
      </c>
    </row>
    <row r="313" spans="1:34">
      <c r="A313" s="436"/>
      <c r="B313" s="419"/>
      <c r="C313" s="99"/>
      <c r="D313" s="96"/>
      <c r="E313" s="146" t="s">
        <v>306</v>
      </c>
      <c r="F313" s="146"/>
      <c r="G313" s="148" t="s">
        <v>6</v>
      </c>
      <c r="H313" s="10">
        <f t="shared" si="45"/>
        <v>0</v>
      </c>
      <c r="I313" s="148" t="s">
        <v>2</v>
      </c>
      <c r="J313" s="148"/>
      <c r="K313" s="148"/>
      <c r="L313" s="148"/>
      <c r="M313" s="148"/>
      <c r="N313" s="148"/>
      <c r="O313" s="148"/>
      <c r="P313" s="148"/>
      <c r="Q313" s="148"/>
      <c r="R313" s="148"/>
      <c r="S313" s="148"/>
      <c r="T313" s="148"/>
      <c r="U313" s="148"/>
      <c r="V313" s="148"/>
      <c r="W313" s="148"/>
    </row>
    <row r="314" spans="1:34">
      <c r="A314" s="436"/>
      <c r="B314" s="419"/>
      <c r="C314" s="99"/>
      <c r="D314" s="96"/>
      <c r="E314" s="146" t="s">
        <v>283</v>
      </c>
      <c r="F314" s="146"/>
      <c r="G314" s="148" t="s">
        <v>6</v>
      </c>
      <c r="H314" s="10">
        <f t="shared" si="45"/>
        <v>0</v>
      </c>
      <c r="I314" s="148" t="s">
        <v>2</v>
      </c>
      <c r="J314" s="148"/>
      <c r="K314" s="148"/>
      <c r="L314" s="148"/>
      <c r="M314" s="148"/>
      <c r="N314" s="148"/>
      <c r="O314" s="148"/>
      <c r="P314" s="148"/>
      <c r="Q314" s="148"/>
      <c r="R314" s="148"/>
      <c r="S314" s="148"/>
      <c r="T314" s="148"/>
      <c r="U314" s="148"/>
      <c r="V314" s="148"/>
      <c r="W314" s="148"/>
    </row>
    <row r="315" spans="1:34">
      <c r="A315" s="436"/>
      <c r="B315" s="419"/>
      <c r="C315" s="99"/>
      <c r="D315" s="96"/>
      <c r="E315" s="146" t="s">
        <v>284</v>
      </c>
      <c r="F315" s="146"/>
      <c r="G315" s="148" t="s">
        <v>6</v>
      </c>
      <c r="H315" s="10">
        <f t="shared" si="45"/>
        <v>0</v>
      </c>
      <c r="I315" s="148" t="s">
        <v>2</v>
      </c>
      <c r="J315" s="148"/>
      <c r="K315" s="148"/>
      <c r="L315" s="148"/>
      <c r="M315" s="148"/>
      <c r="N315" s="148"/>
      <c r="O315" s="148"/>
      <c r="P315" s="148"/>
      <c r="Q315" s="148"/>
      <c r="R315" s="148"/>
      <c r="S315" s="148"/>
      <c r="T315" s="148"/>
      <c r="U315" s="148"/>
      <c r="V315" s="148"/>
      <c r="W315" s="148"/>
      <c r="X315" s="49"/>
      <c r="Y315" s="49"/>
      <c r="Z315" s="49"/>
    </row>
    <row r="316" spans="1:34" s="4" customFormat="1">
      <c r="A316" s="437"/>
      <c r="B316" s="422"/>
      <c r="C316" s="111"/>
      <c r="D316" s="97"/>
      <c r="E316" s="60"/>
      <c r="F316" s="60"/>
      <c r="G316" s="61"/>
      <c r="H316" s="62"/>
      <c r="I316" s="61"/>
      <c r="J316" s="61"/>
      <c r="K316" s="61"/>
      <c r="L316" s="61"/>
      <c r="M316" s="62"/>
      <c r="N316" s="62"/>
      <c r="O316" s="62"/>
      <c r="P316" s="62"/>
      <c r="Q316" s="62"/>
      <c r="R316" s="62"/>
      <c r="S316" s="62"/>
      <c r="T316" s="62"/>
      <c r="U316" s="62"/>
      <c r="V316" s="62"/>
      <c r="W316" s="62"/>
      <c r="X316" s="48"/>
      <c r="Y316" s="48"/>
      <c r="Z316" s="48"/>
      <c r="AA316" s="49"/>
      <c r="AB316" s="49"/>
      <c r="AC316" s="49"/>
      <c r="AD316" s="49"/>
      <c r="AE316" s="49"/>
      <c r="AF316" s="49"/>
      <c r="AG316" s="49"/>
      <c r="AH316" s="49"/>
    </row>
    <row r="317" spans="1:34">
      <c r="A317" s="436"/>
      <c r="B317" s="419"/>
      <c r="C317" s="99"/>
      <c r="D317" s="89"/>
      <c r="E317" s="57" t="str">
        <f>"TOTAL "&amp;E302</f>
        <v>TOTAL WESTERN KITCHEN BUFFET</v>
      </c>
      <c r="F317" s="57"/>
      <c r="G317" s="57"/>
      <c r="H317" s="58">
        <f>SUM(H303:H316)</f>
        <v>13</v>
      </c>
      <c r="I317" s="57"/>
      <c r="J317" s="57"/>
      <c r="K317" s="58">
        <f>SUM(K303:K316)</f>
        <v>0</v>
      </c>
      <c r="L317" s="58">
        <f t="shared" ref="L317:W317" si="46">SUM(L303:L316)</f>
        <v>0</v>
      </c>
      <c r="M317" s="58">
        <f t="shared" si="46"/>
        <v>0</v>
      </c>
      <c r="N317" s="58">
        <f t="shared" si="46"/>
        <v>0</v>
      </c>
      <c r="O317" s="58">
        <f t="shared" si="46"/>
        <v>0</v>
      </c>
      <c r="P317" s="58">
        <f t="shared" si="46"/>
        <v>0</v>
      </c>
      <c r="Q317" s="58">
        <f t="shared" si="46"/>
        <v>0</v>
      </c>
      <c r="R317" s="58">
        <f t="shared" si="46"/>
        <v>0</v>
      </c>
      <c r="S317" s="58">
        <f t="shared" si="46"/>
        <v>1</v>
      </c>
      <c r="T317" s="58">
        <f t="shared" si="46"/>
        <v>1</v>
      </c>
      <c r="U317" s="58">
        <f t="shared" si="46"/>
        <v>1</v>
      </c>
      <c r="V317" s="58">
        <f t="shared" si="46"/>
        <v>8</v>
      </c>
      <c r="W317" s="58">
        <f t="shared" si="46"/>
        <v>13</v>
      </c>
    </row>
    <row r="318" spans="1:34">
      <c r="A318" s="436"/>
      <c r="B318" s="419"/>
      <c r="C318" s="98"/>
      <c r="D318" s="48"/>
      <c r="E318" s="83"/>
      <c r="F318" s="83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</row>
    <row r="319" spans="1:34">
      <c r="A319" s="436"/>
      <c r="B319" s="419"/>
      <c r="C319" s="98"/>
      <c r="D319" s="96"/>
      <c r="E319" s="72" t="s">
        <v>413</v>
      </c>
      <c r="F319" s="72"/>
      <c r="G319" s="72"/>
      <c r="H319" s="73"/>
      <c r="I319" s="72"/>
      <c r="J319" s="72"/>
      <c r="K319" s="72"/>
      <c r="L319" s="72"/>
      <c r="M319" s="72"/>
      <c r="N319" s="72"/>
      <c r="O319" s="72"/>
      <c r="P319" s="72"/>
      <c r="Q319" s="72"/>
      <c r="R319" s="72"/>
      <c r="S319" s="72"/>
      <c r="T319" s="72"/>
      <c r="U319" s="72"/>
      <c r="V319" s="72"/>
      <c r="W319" s="73"/>
    </row>
    <row r="320" spans="1:34">
      <c r="A320" s="436"/>
      <c r="B320" s="419"/>
      <c r="C320" s="99"/>
      <c r="D320" s="96"/>
      <c r="E320" s="55"/>
      <c r="F320" s="55"/>
      <c r="G320" s="55"/>
      <c r="H320" s="56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6"/>
    </row>
    <row r="321" spans="1:34">
      <c r="A321" s="436"/>
      <c r="B321" s="419"/>
      <c r="C321" s="99"/>
      <c r="D321" s="96"/>
      <c r="E321" s="146" t="s">
        <v>168</v>
      </c>
      <c r="F321" s="146"/>
      <c r="G321" s="148" t="s">
        <v>6</v>
      </c>
      <c r="H321" s="10">
        <f t="shared" ref="H321:H326" si="47">MAX(K321:W321)</f>
        <v>0</v>
      </c>
      <c r="I321" s="148" t="s">
        <v>2</v>
      </c>
      <c r="J321" s="146"/>
      <c r="K321" s="146"/>
      <c r="L321" s="146"/>
      <c r="M321" s="146"/>
      <c r="N321" s="146"/>
      <c r="O321" s="146"/>
      <c r="P321" s="146"/>
      <c r="Q321" s="146"/>
      <c r="R321" s="146"/>
      <c r="S321" s="146"/>
      <c r="T321" s="146"/>
      <c r="U321" s="146"/>
      <c r="V321" s="146"/>
      <c r="W321" s="147"/>
    </row>
    <row r="322" spans="1:34">
      <c r="A322" s="436"/>
      <c r="B322" s="419"/>
      <c r="C322" s="99"/>
      <c r="D322" s="96"/>
      <c r="E322" s="146" t="s">
        <v>169</v>
      </c>
      <c r="F322" s="146"/>
      <c r="G322" s="148" t="s">
        <v>6</v>
      </c>
      <c r="H322" s="10">
        <f t="shared" si="47"/>
        <v>0</v>
      </c>
      <c r="I322" s="148" t="s">
        <v>2</v>
      </c>
      <c r="J322" s="146"/>
      <c r="K322" s="146"/>
      <c r="L322" s="146"/>
      <c r="M322" s="146"/>
      <c r="N322" s="146"/>
      <c r="O322" s="146"/>
      <c r="P322" s="146"/>
      <c r="Q322" s="146"/>
      <c r="R322" s="146"/>
      <c r="S322" s="146"/>
      <c r="T322" s="146"/>
      <c r="U322" s="146"/>
      <c r="V322" s="146"/>
      <c r="W322" s="147"/>
    </row>
    <row r="323" spans="1:34">
      <c r="A323" s="436"/>
      <c r="B323" s="419"/>
      <c r="C323" s="99"/>
      <c r="D323" s="96"/>
      <c r="E323" s="146" t="s">
        <v>164</v>
      </c>
      <c r="F323" s="146"/>
      <c r="G323" s="148" t="s">
        <v>6</v>
      </c>
      <c r="H323" s="10">
        <f t="shared" si="47"/>
        <v>0</v>
      </c>
      <c r="I323" s="148" t="s">
        <v>2</v>
      </c>
      <c r="J323" s="146"/>
      <c r="K323" s="146"/>
      <c r="L323" s="146"/>
      <c r="M323" s="146"/>
      <c r="N323" s="146"/>
      <c r="O323" s="146"/>
      <c r="P323" s="146"/>
      <c r="Q323" s="146"/>
      <c r="R323" s="146"/>
      <c r="S323" s="146"/>
      <c r="T323" s="146"/>
      <c r="U323" s="146"/>
      <c r="V323" s="146"/>
      <c r="W323" s="147"/>
    </row>
    <row r="324" spans="1:34">
      <c r="A324" s="436"/>
      <c r="B324" s="419"/>
      <c r="C324" s="99"/>
      <c r="D324" s="96"/>
      <c r="E324" s="146" t="s">
        <v>170</v>
      </c>
      <c r="F324" s="146"/>
      <c r="G324" s="148" t="s">
        <v>6</v>
      </c>
      <c r="H324" s="10">
        <f t="shared" si="47"/>
        <v>0</v>
      </c>
      <c r="I324" s="148" t="s">
        <v>2</v>
      </c>
      <c r="J324" s="146"/>
      <c r="K324" s="146"/>
      <c r="L324" s="146"/>
      <c r="M324" s="146"/>
      <c r="N324" s="146"/>
      <c r="O324" s="146"/>
      <c r="P324" s="146"/>
      <c r="Q324" s="146"/>
      <c r="R324" s="146"/>
      <c r="S324" s="146"/>
      <c r="T324" s="146"/>
      <c r="U324" s="146"/>
      <c r="V324" s="146"/>
      <c r="W324" s="147"/>
    </row>
    <row r="325" spans="1:34">
      <c r="A325" s="436"/>
      <c r="B325" s="419"/>
      <c r="C325" s="99"/>
      <c r="D325" s="96"/>
      <c r="E325" s="146" t="s">
        <v>154</v>
      </c>
      <c r="F325" s="146"/>
      <c r="G325" s="147" t="s">
        <v>6</v>
      </c>
      <c r="H325" s="10">
        <f t="shared" si="47"/>
        <v>0</v>
      </c>
      <c r="I325" s="147" t="s">
        <v>2</v>
      </c>
      <c r="J325" s="146"/>
      <c r="K325" s="146"/>
      <c r="L325" s="146"/>
      <c r="M325" s="146"/>
      <c r="N325" s="146"/>
      <c r="O325" s="146"/>
      <c r="P325" s="146"/>
      <c r="Q325" s="146"/>
      <c r="R325" s="146"/>
      <c r="S325" s="146"/>
      <c r="T325" s="146"/>
      <c r="U325" s="146"/>
      <c r="V325" s="146"/>
      <c r="W325" s="147"/>
    </row>
    <row r="326" spans="1:34">
      <c r="A326" s="436"/>
      <c r="B326" s="419"/>
      <c r="C326" s="99"/>
      <c r="D326" s="96"/>
      <c r="E326" s="146" t="s">
        <v>156</v>
      </c>
      <c r="F326" s="146"/>
      <c r="G326" s="147" t="s">
        <v>6</v>
      </c>
      <c r="H326" s="10">
        <f t="shared" si="47"/>
        <v>0</v>
      </c>
      <c r="I326" s="147" t="s">
        <v>2</v>
      </c>
      <c r="J326" s="146"/>
      <c r="K326" s="146"/>
      <c r="L326" s="146"/>
      <c r="M326" s="146"/>
      <c r="N326" s="146"/>
      <c r="O326" s="146"/>
      <c r="P326" s="146"/>
      <c r="Q326" s="146"/>
      <c r="R326" s="146"/>
      <c r="S326" s="146"/>
      <c r="T326" s="146"/>
      <c r="U326" s="146"/>
      <c r="V326" s="146"/>
      <c r="W326" s="147"/>
      <c r="X326" s="49"/>
      <c r="Y326" s="49"/>
      <c r="Z326" s="49"/>
    </row>
    <row r="327" spans="1:34" s="4" customFormat="1">
      <c r="A327" s="437"/>
      <c r="B327" s="422"/>
      <c r="C327" s="111"/>
      <c r="D327" s="97"/>
      <c r="E327" s="60"/>
      <c r="F327" s="60"/>
      <c r="G327" s="61"/>
      <c r="H327" s="62"/>
      <c r="I327" s="61"/>
      <c r="J327" s="61"/>
      <c r="K327" s="61"/>
      <c r="L327" s="61"/>
      <c r="M327" s="62"/>
      <c r="N327" s="62"/>
      <c r="O327" s="62"/>
      <c r="P327" s="62"/>
      <c r="Q327" s="62"/>
      <c r="R327" s="62"/>
      <c r="S327" s="62"/>
      <c r="T327" s="62"/>
      <c r="U327" s="62"/>
      <c r="V327" s="62"/>
      <c r="W327" s="62"/>
      <c r="X327" s="48"/>
      <c r="Y327" s="48"/>
      <c r="Z327" s="48"/>
      <c r="AA327" s="49"/>
      <c r="AB327" s="49"/>
      <c r="AC327" s="49"/>
      <c r="AD327" s="49"/>
      <c r="AE327" s="49"/>
      <c r="AF327" s="49"/>
      <c r="AG327" s="49"/>
      <c r="AH327" s="49"/>
    </row>
    <row r="328" spans="1:34">
      <c r="A328" s="436"/>
      <c r="B328" s="419"/>
      <c r="C328" s="98"/>
      <c r="D328" s="96"/>
      <c r="E328" s="57" t="str">
        <f>"TOTAL "&amp;E319</f>
        <v>TOTAL WESTERN KITCHEN GRILL</v>
      </c>
      <c r="F328" s="57"/>
      <c r="G328" s="57"/>
      <c r="H328" s="58">
        <f>SUM(H320:H327)</f>
        <v>0</v>
      </c>
      <c r="I328" s="57"/>
      <c r="J328" s="57"/>
      <c r="K328" s="58">
        <f>SUM(K320:K327)</f>
        <v>0</v>
      </c>
      <c r="L328" s="58">
        <f t="shared" ref="L328:W328" si="48">SUM(L320:L327)</f>
        <v>0</v>
      </c>
      <c r="M328" s="58">
        <f t="shared" si="48"/>
        <v>0</v>
      </c>
      <c r="N328" s="58">
        <f>SUM(N320:N327)</f>
        <v>0</v>
      </c>
      <c r="O328" s="58">
        <f t="shared" si="48"/>
        <v>0</v>
      </c>
      <c r="P328" s="58">
        <f t="shared" si="48"/>
        <v>0</v>
      </c>
      <c r="Q328" s="58">
        <f t="shared" si="48"/>
        <v>0</v>
      </c>
      <c r="R328" s="58">
        <f t="shared" si="48"/>
        <v>0</v>
      </c>
      <c r="S328" s="58">
        <f t="shared" si="48"/>
        <v>0</v>
      </c>
      <c r="T328" s="58">
        <f t="shared" si="48"/>
        <v>0</v>
      </c>
      <c r="U328" s="58">
        <f t="shared" si="48"/>
        <v>0</v>
      </c>
      <c r="V328" s="58">
        <f t="shared" si="48"/>
        <v>0</v>
      </c>
      <c r="W328" s="58">
        <f t="shared" si="48"/>
        <v>0</v>
      </c>
    </row>
    <row r="329" spans="1:34">
      <c r="A329" s="436"/>
      <c r="B329" s="419"/>
      <c r="C329" s="98"/>
      <c r="D329" s="48"/>
      <c r="E329" s="144"/>
      <c r="F329" s="144"/>
      <c r="G329" s="144"/>
      <c r="H329" s="596"/>
      <c r="I329" s="144"/>
      <c r="J329" s="144"/>
      <c r="K329" s="596"/>
      <c r="L329" s="596"/>
      <c r="M329" s="596"/>
      <c r="N329" s="596"/>
      <c r="O329" s="596"/>
      <c r="P329" s="596"/>
      <c r="Q329" s="596"/>
      <c r="R329" s="596"/>
      <c r="S329" s="596"/>
      <c r="T329" s="596"/>
      <c r="U329" s="596"/>
      <c r="V329" s="596"/>
      <c r="W329" s="596"/>
    </row>
    <row r="330" spans="1:34">
      <c r="A330" s="436"/>
      <c r="B330" s="419"/>
      <c r="C330" s="98"/>
      <c r="D330" s="96"/>
      <c r="E330" s="72" t="s">
        <v>173</v>
      </c>
      <c r="F330" s="72"/>
      <c r="G330" s="72"/>
      <c r="H330" s="73"/>
      <c r="I330" s="72"/>
      <c r="J330" s="72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</row>
    <row r="331" spans="1:34">
      <c r="A331" s="436"/>
      <c r="B331" s="419"/>
      <c r="C331" s="99"/>
      <c r="D331" s="96"/>
      <c r="E331" s="55"/>
      <c r="F331" s="55"/>
      <c r="G331" s="55"/>
      <c r="H331" s="56"/>
      <c r="I331" s="55"/>
      <c r="J331" s="55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</row>
    <row r="332" spans="1:34">
      <c r="A332" s="436"/>
      <c r="B332" s="419"/>
      <c r="C332" s="99"/>
      <c r="D332" s="96"/>
      <c r="E332" s="146" t="s">
        <v>138</v>
      </c>
      <c r="F332" s="146"/>
      <c r="G332" s="147" t="s">
        <v>6</v>
      </c>
      <c r="H332" s="10">
        <f>MAX(K332:W332)</f>
        <v>1</v>
      </c>
      <c r="I332" s="147" t="s">
        <v>2</v>
      </c>
      <c r="J332" s="147" t="s">
        <v>444</v>
      </c>
      <c r="K332" s="147"/>
      <c r="L332" s="147"/>
      <c r="M332" s="148"/>
      <c r="N332" s="148"/>
      <c r="O332" s="148"/>
      <c r="P332" s="148"/>
      <c r="Q332" s="148"/>
      <c r="R332" s="148"/>
      <c r="S332" s="148"/>
      <c r="T332" s="148"/>
      <c r="U332" s="148"/>
      <c r="V332" s="148">
        <v>1</v>
      </c>
      <c r="W332" s="148">
        <v>1</v>
      </c>
    </row>
    <row r="333" spans="1:34">
      <c r="A333" s="436"/>
      <c r="B333" s="419"/>
      <c r="C333" s="99"/>
      <c r="D333" s="96"/>
      <c r="E333" s="146" t="s">
        <v>164</v>
      </c>
      <c r="F333" s="146"/>
      <c r="G333" s="147" t="s">
        <v>6</v>
      </c>
      <c r="H333" s="10">
        <f t="shared" ref="H333:H341" si="49">MAX(K333:W333)</f>
        <v>0</v>
      </c>
      <c r="I333" s="147" t="s">
        <v>2</v>
      </c>
      <c r="J333" s="147"/>
      <c r="K333" s="147"/>
      <c r="L333" s="147"/>
      <c r="M333" s="148"/>
      <c r="N333" s="148"/>
      <c r="O333" s="148"/>
      <c r="P333" s="148"/>
      <c r="Q333" s="148"/>
      <c r="R333" s="148"/>
      <c r="S333" s="148"/>
      <c r="T333" s="148"/>
      <c r="U333" s="148"/>
      <c r="V333" s="148"/>
      <c r="W333" s="148"/>
      <c r="X333" s="49"/>
      <c r="Y333" s="49"/>
      <c r="Z333" s="49"/>
    </row>
    <row r="334" spans="1:34" s="4" customFormat="1">
      <c r="A334" s="437"/>
      <c r="B334" s="422"/>
      <c r="C334" s="111"/>
      <c r="D334" s="97"/>
      <c r="E334" s="571" t="s">
        <v>174</v>
      </c>
      <c r="F334" s="146"/>
      <c r="G334" s="147" t="s">
        <v>6</v>
      </c>
      <c r="H334" s="10">
        <f>MAX(K334:W334)</f>
        <v>1</v>
      </c>
      <c r="I334" s="147" t="s">
        <v>2</v>
      </c>
      <c r="J334" s="147" t="s">
        <v>447</v>
      </c>
      <c r="K334" s="147"/>
      <c r="L334" s="147"/>
      <c r="M334" s="148"/>
      <c r="N334" s="148"/>
      <c r="O334" s="148"/>
      <c r="P334" s="148"/>
      <c r="Q334" s="148"/>
      <c r="R334" s="148"/>
      <c r="S334" s="148"/>
      <c r="T334" s="148"/>
      <c r="U334" s="148"/>
      <c r="V334" s="148">
        <v>1</v>
      </c>
      <c r="W334" s="148">
        <v>1</v>
      </c>
      <c r="X334" s="49"/>
      <c r="Y334" s="49"/>
      <c r="Z334" s="49"/>
      <c r="AA334" s="49"/>
      <c r="AB334" s="49"/>
      <c r="AC334" s="49"/>
      <c r="AD334" s="49"/>
      <c r="AE334" s="49"/>
      <c r="AF334" s="49"/>
      <c r="AG334" s="49"/>
      <c r="AH334" s="49"/>
    </row>
    <row r="335" spans="1:34" s="4" customFormat="1">
      <c r="A335" s="437"/>
      <c r="B335" s="422"/>
      <c r="C335" s="111"/>
      <c r="D335" s="97"/>
      <c r="E335" s="146" t="s">
        <v>308</v>
      </c>
      <c r="F335" s="146"/>
      <c r="G335" s="147" t="s">
        <v>6</v>
      </c>
      <c r="H335" s="10">
        <f>MAX(K335:W335)</f>
        <v>1</v>
      </c>
      <c r="I335" s="147" t="s">
        <v>2</v>
      </c>
      <c r="J335" s="147" t="s">
        <v>445</v>
      </c>
      <c r="K335" s="147"/>
      <c r="L335" s="147"/>
      <c r="M335" s="148"/>
      <c r="N335" s="148"/>
      <c r="O335" s="148"/>
      <c r="P335" s="148"/>
      <c r="Q335" s="148"/>
      <c r="R335" s="148"/>
      <c r="S335" s="148"/>
      <c r="T335" s="148"/>
      <c r="U335" s="148"/>
      <c r="V335" s="148">
        <v>1</v>
      </c>
      <c r="W335" s="148">
        <v>1</v>
      </c>
      <c r="X335" s="49"/>
      <c r="Y335" s="49"/>
      <c r="Z335" s="49"/>
      <c r="AA335" s="49"/>
      <c r="AB335" s="49"/>
      <c r="AC335" s="49"/>
      <c r="AD335" s="49"/>
      <c r="AE335" s="49"/>
      <c r="AF335" s="49"/>
      <c r="AG335" s="49"/>
      <c r="AH335" s="49"/>
    </row>
    <row r="336" spans="1:34" s="4" customFormat="1">
      <c r="A336" s="437"/>
      <c r="B336" s="422"/>
      <c r="C336" s="111"/>
      <c r="D336" s="97"/>
      <c r="E336" s="146" t="s">
        <v>139</v>
      </c>
      <c r="F336" s="146"/>
      <c r="G336" s="147" t="s">
        <v>6</v>
      </c>
      <c r="H336" s="10">
        <f t="shared" si="49"/>
        <v>0</v>
      </c>
      <c r="I336" s="147" t="s">
        <v>2</v>
      </c>
      <c r="J336" s="147"/>
      <c r="K336" s="147"/>
      <c r="L336" s="147"/>
      <c r="M336" s="148"/>
      <c r="N336" s="148"/>
      <c r="O336" s="148"/>
      <c r="P336" s="148"/>
      <c r="Q336" s="148"/>
      <c r="R336" s="148"/>
      <c r="S336" s="148"/>
      <c r="T336" s="148"/>
      <c r="U336" s="148"/>
      <c r="V336" s="148"/>
      <c r="W336" s="148"/>
      <c r="X336" s="48"/>
      <c r="Y336" s="48"/>
      <c r="Z336" s="48"/>
      <c r="AA336" s="49"/>
      <c r="AB336" s="49"/>
      <c r="AC336" s="49"/>
      <c r="AD336" s="49"/>
      <c r="AE336" s="49"/>
      <c r="AF336" s="49"/>
      <c r="AG336" s="49"/>
      <c r="AH336" s="49"/>
    </row>
    <row r="337" spans="1:34">
      <c r="A337" s="436"/>
      <c r="B337" s="419"/>
      <c r="C337" s="99"/>
      <c r="D337" s="96"/>
      <c r="E337" s="146" t="s">
        <v>140</v>
      </c>
      <c r="F337" s="146"/>
      <c r="G337" s="147" t="s">
        <v>6</v>
      </c>
      <c r="H337" s="10">
        <f t="shared" si="49"/>
        <v>0</v>
      </c>
      <c r="I337" s="147" t="s">
        <v>2</v>
      </c>
      <c r="J337" s="147"/>
      <c r="K337" s="147"/>
      <c r="L337" s="147"/>
      <c r="M337" s="148"/>
      <c r="N337" s="148"/>
      <c r="O337" s="148"/>
      <c r="P337" s="148"/>
      <c r="Q337" s="148"/>
      <c r="R337" s="148"/>
      <c r="S337" s="148"/>
      <c r="T337" s="148"/>
      <c r="U337" s="148"/>
      <c r="V337" s="148"/>
      <c r="W337" s="148"/>
    </row>
    <row r="338" spans="1:34">
      <c r="A338" s="436"/>
      <c r="B338" s="419"/>
      <c r="C338" s="99"/>
      <c r="D338" s="96"/>
      <c r="E338" s="146" t="s">
        <v>175</v>
      </c>
      <c r="F338" s="146"/>
      <c r="G338" s="147" t="s">
        <v>6</v>
      </c>
      <c r="H338" s="10">
        <f>MAX(K338:W338)</f>
        <v>1</v>
      </c>
      <c r="I338" s="147" t="s">
        <v>2</v>
      </c>
      <c r="J338" s="147" t="s">
        <v>447</v>
      </c>
      <c r="K338" s="147"/>
      <c r="L338" s="147"/>
      <c r="M338" s="148"/>
      <c r="N338" s="148"/>
      <c r="O338" s="148"/>
      <c r="P338" s="148"/>
      <c r="Q338" s="148"/>
      <c r="R338" s="148"/>
      <c r="S338" s="148"/>
      <c r="T338" s="148"/>
      <c r="U338" s="148"/>
      <c r="V338" s="148">
        <v>1</v>
      </c>
      <c r="W338" s="148">
        <v>1</v>
      </c>
    </row>
    <row r="339" spans="1:34">
      <c r="A339" s="436"/>
      <c r="B339" s="419"/>
      <c r="C339" s="99"/>
      <c r="D339" s="96"/>
      <c r="E339" s="146" t="s">
        <v>307</v>
      </c>
      <c r="F339" s="146"/>
      <c r="G339" s="147" t="s">
        <v>6</v>
      </c>
      <c r="H339" s="10">
        <f t="shared" si="49"/>
        <v>0</v>
      </c>
      <c r="I339" s="147" t="s">
        <v>2</v>
      </c>
      <c r="J339" s="147"/>
      <c r="K339" s="147"/>
      <c r="L339" s="147"/>
      <c r="M339" s="148"/>
      <c r="N339" s="148"/>
      <c r="O339" s="148"/>
      <c r="P339" s="148"/>
      <c r="Q339" s="148"/>
      <c r="R339" s="148"/>
      <c r="S339" s="148"/>
      <c r="T339" s="148"/>
      <c r="U339" s="148"/>
      <c r="V339" s="148"/>
      <c r="W339" s="148"/>
    </row>
    <row r="340" spans="1:34">
      <c r="A340" s="436"/>
      <c r="B340" s="419"/>
      <c r="C340" s="99"/>
      <c r="D340" s="96"/>
      <c r="E340" s="146" t="s">
        <v>156</v>
      </c>
      <c r="F340" s="146"/>
      <c r="G340" s="147" t="s">
        <v>6</v>
      </c>
      <c r="H340" s="10">
        <f t="shared" si="49"/>
        <v>0</v>
      </c>
      <c r="I340" s="147" t="s">
        <v>2</v>
      </c>
      <c r="J340" s="147"/>
      <c r="K340" s="147"/>
      <c r="L340" s="147"/>
      <c r="M340" s="148"/>
      <c r="N340" s="148"/>
      <c r="O340" s="148"/>
      <c r="P340" s="148"/>
      <c r="Q340" s="148"/>
      <c r="R340" s="148"/>
      <c r="S340" s="148"/>
      <c r="T340" s="148"/>
      <c r="U340" s="148"/>
      <c r="V340" s="148"/>
      <c r="W340" s="148"/>
    </row>
    <row r="341" spans="1:34">
      <c r="A341" s="436"/>
      <c r="B341" s="419"/>
      <c r="C341" s="99"/>
      <c r="D341" s="96"/>
      <c r="E341" s="146" t="s">
        <v>283</v>
      </c>
      <c r="F341" s="146"/>
      <c r="G341" s="147" t="s">
        <v>6</v>
      </c>
      <c r="H341" s="10">
        <f t="shared" si="49"/>
        <v>0</v>
      </c>
      <c r="I341" s="147" t="s">
        <v>2</v>
      </c>
      <c r="J341" s="147"/>
      <c r="K341" s="147"/>
      <c r="L341" s="147"/>
      <c r="M341" s="148"/>
      <c r="N341" s="148"/>
      <c r="O341" s="148"/>
      <c r="P341" s="148"/>
      <c r="Q341" s="148"/>
      <c r="R341" s="148"/>
      <c r="S341" s="148"/>
      <c r="T341" s="148"/>
      <c r="U341" s="148"/>
      <c r="V341" s="148"/>
      <c r="W341" s="148"/>
      <c r="X341" s="49"/>
      <c r="Y341" s="49"/>
      <c r="Z341" s="49"/>
    </row>
    <row r="342" spans="1:34" s="4" customFormat="1">
      <c r="A342" s="437"/>
      <c r="B342" s="422"/>
      <c r="C342" s="111"/>
      <c r="D342" s="97"/>
      <c r="E342" s="60"/>
      <c r="F342" s="60"/>
      <c r="G342" s="61"/>
      <c r="H342" s="62"/>
      <c r="I342" s="61"/>
      <c r="J342" s="61"/>
      <c r="K342" s="61"/>
      <c r="L342" s="61"/>
      <c r="M342" s="62"/>
      <c r="N342" s="62"/>
      <c r="O342" s="62"/>
      <c r="P342" s="62"/>
      <c r="Q342" s="62"/>
      <c r="R342" s="62"/>
      <c r="S342" s="62"/>
      <c r="T342" s="62"/>
      <c r="U342" s="62"/>
      <c r="V342" s="62"/>
      <c r="W342" s="62"/>
      <c r="X342" s="48"/>
      <c r="Y342" s="48"/>
      <c r="Z342" s="48"/>
      <c r="AA342" s="49"/>
      <c r="AB342" s="49"/>
      <c r="AC342" s="49"/>
      <c r="AD342" s="49"/>
      <c r="AE342" s="49"/>
      <c r="AF342" s="49"/>
      <c r="AG342" s="49"/>
      <c r="AH342" s="49"/>
    </row>
    <row r="343" spans="1:34">
      <c r="A343" s="436"/>
      <c r="B343" s="419"/>
      <c r="C343" s="99"/>
      <c r="D343" s="96"/>
      <c r="E343" s="57" t="str">
        <f>"TOTAL "&amp;E330</f>
        <v>TOTAL PASTRY KITCHEN</v>
      </c>
      <c r="F343" s="57"/>
      <c r="G343" s="57"/>
      <c r="H343" s="58">
        <f>SUM(H331:H342)</f>
        <v>4</v>
      </c>
      <c r="I343" s="57"/>
      <c r="J343" s="57"/>
      <c r="K343" s="58">
        <f t="shared" ref="K343:W343" si="50">SUM(K331:K342)</f>
        <v>0</v>
      </c>
      <c r="L343" s="58">
        <f t="shared" si="50"/>
        <v>0</v>
      </c>
      <c r="M343" s="58">
        <f t="shared" si="50"/>
        <v>0</v>
      </c>
      <c r="N343" s="58">
        <f t="shared" si="50"/>
        <v>0</v>
      </c>
      <c r="O343" s="58">
        <f t="shared" si="50"/>
        <v>0</v>
      </c>
      <c r="P343" s="58">
        <f t="shared" si="50"/>
        <v>0</v>
      </c>
      <c r="Q343" s="58">
        <f t="shared" si="50"/>
        <v>0</v>
      </c>
      <c r="R343" s="58">
        <f t="shared" si="50"/>
        <v>0</v>
      </c>
      <c r="S343" s="58">
        <f t="shared" si="50"/>
        <v>0</v>
      </c>
      <c r="T343" s="58">
        <f t="shared" si="50"/>
        <v>0</v>
      </c>
      <c r="U343" s="58">
        <f t="shared" si="50"/>
        <v>0</v>
      </c>
      <c r="V343" s="58">
        <f t="shared" si="50"/>
        <v>4</v>
      </c>
      <c r="W343" s="58">
        <f t="shared" si="50"/>
        <v>4</v>
      </c>
    </row>
    <row r="344" spans="1:34">
      <c r="A344" s="597"/>
      <c r="B344" s="598"/>
      <c r="C344" s="98"/>
      <c r="D344" s="48"/>
      <c r="E344" s="144"/>
      <c r="F344" s="144"/>
      <c r="G344" s="144"/>
      <c r="H344" s="596"/>
      <c r="I344" s="144"/>
      <c r="J344" s="144"/>
      <c r="K344" s="596"/>
      <c r="L344" s="596"/>
      <c r="M344" s="596"/>
      <c r="N344" s="596"/>
      <c r="O344" s="596"/>
      <c r="P344" s="596"/>
      <c r="Q344" s="596"/>
      <c r="R344" s="596"/>
      <c r="S344" s="596"/>
      <c r="T344" s="596"/>
      <c r="U344" s="596"/>
      <c r="V344" s="596"/>
      <c r="W344" s="596"/>
    </row>
    <row r="345" spans="1:34">
      <c r="A345" s="436"/>
      <c r="B345" s="416"/>
      <c r="C345" s="99"/>
      <c r="D345" s="96"/>
      <c r="E345" s="72" t="s">
        <v>171</v>
      </c>
      <c r="F345" s="72"/>
      <c r="G345" s="72"/>
      <c r="H345" s="73"/>
      <c r="I345" s="72"/>
      <c r="J345" s="72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</row>
    <row r="346" spans="1:34">
      <c r="A346" s="436"/>
      <c r="B346" s="419"/>
      <c r="C346" s="99"/>
      <c r="D346" s="96"/>
      <c r="E346" s="55"/>
      <c r="F346" s="55"/>
      <c r="G346" s="55"/>
      <c r="H346" s="56"/>
      <c r="I346" s="55"/>
      <c r="J346" s="55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</row>
    <row r="347" spans="1:34">
      <c r="A347" s="436"/>
      <c r="B347" s="419"/>
      <c r="C347" s="99"/>
      <c r="D347" s="96"/>
      <c r="E347" s="146" t="s">
        <v>134</v>
      </c>
      <c r="F347" s="146"/>
      <c r="G347" s="147" t="s">
        <v>0</v>
      </c>
      <c r="H347" s="10">
        <f t="shared" ref="H347:H355" si="51">MAX(K347:W347)</f>
        <v>0</v>
      </c>
      <c r="I347" s="147" t="s">
        <v>2</v>
      </c>
      <c r="J347" s="148"/>
      <c r="K347" s="148"/>
      <c r="L347" s="148"/>
      <c r="M347" s="148"/>
      <c r="N347" s="148"/>
      <c r="O347" s="148"/>
      <c r="P347" s="148"/>
      <c r="Q347" s="148"/>
      <c r="R347" s="148"/>
      <c r="S347" s="148"/>
      <c r="T347" s="148"/>
      <c r="U347" s="148"/>
      <c r="V347" s="148"/>
      <c r="W347" s="148"/>
    </row>
    <row r="348" spans="1:34">
      <c r="A348" s="436"/>
      <c r="B348" s="419"/>
      <c r="C348" s="99"/>
      <c r="D348" s="96"/>
      <c r="E348" s="146" t="s">
        <v>135</v>
      </c>
      <c r="F348" s="146"/>
      <c r="G348" s="147" t="s">
        <v>6</v>
      </c>
      <c r="H348" s="10">
        <f t="shared" si="51"/>
        <v>0</v>
      </c>
      <c r="I348" s="147" t="s">
        <v>2</v>
      </c>
      <c r="J348" s="148"/>
      <c r="K348" s="148"/>
      <c r="L348" s="148"/>
      <c r="M348" s="148"/>
      <c r="N348" s="148"/>
      <c r="O348" s="148"/>
      <c r="P348" s="148"/>
      <c r="Q348" s="148"/>
      <c r="R348" s="148"/>
      <c r="S348" s="148"/>
      <c r="T348" s="148"/>
      <c r="U348" s="148"/>
      <c r="V348" s="148"/>
      <c r="W348" s="148"/>
    </row>
    <row r="349" spans="1:34">
      <c r="A349" s="436"/>
      <c r="B349" s="419"/>
      <c r="C349" s="99"/>
      <c r="D349" s="96"/>
      <c r="E349" s="146" t="s">
        <v>136</v>
      </c>
      <c r="F349" s="146"/>
      <c r="G349" s="147" t="s">
        <v>6</v>
      </c>
      <c r="H349" s="10">
        <f t="shared" si="51"/>
        <v>0</v>
      </c>
      <c r="I349" s="147" t="s">
        <v>2</v>
      </c>
      <c r="J349" s="148"/>
      <c r="K349" s="148"/>
      <c r="L349" s="148"/>
      <c r="M349" s="148"/>
      <c r="N349" s="148"/>
      <c r="O349" s="148"/>
      <c r="P349" s="148"/>
      <c r="Q349" s="148"/>
      <c r="R349" s="148"/>
      <c r="S349" s="148"/>
      <c r="T349" s="148"/>
      <c r="U349" s="148"/>
      <c r="V349" s="148"/>
      <c r="W349" s="148"/>
    </row>
    <row r="350" spans="1:34">
      <c r="A350" s="436"/>
      <c r="B350" s="419"/>
      <c r="C350" s="99"/>
      <c r="D350" s="96"/>
      <c r="E350" s="146" t="s">
        <v>137</v>
      </c>
      <c r="F350" s="146"/>
      <c r="G350" s="147" t="s">
        <v>6</v>
      </c>
      <c r="H350" s="10">
        <f t="shared" si="51"/>
        <v>0</v>
      </c>
      <c r="I350" s="147" t="s">
        <v>2</v>
      </c>
      <c r="J350" s="148"/>
      <c r="K350" s="148"/>
      <c r="L350" s="148"/>
      <c r="M350" s="148"/>
      <c r="N350" s="148"/>
      <c r="O350" s="148"/>
      <c r="P350" s="148"/>
      <c r="Q350" s="148"/>
      <c r="R350" s="148"/>
      <c r="S350" s="148"/>
      <c r="T350" s="148"/>
      <c r="U350" s="148"/>
      <c r="V350" s="148"/>
      <c r="W350" s="148"/>
    </row>
    <row r="351" spans="1:34">
      <c r="A351" s="436"/>
      <c r="B351" s="419"/>
      <c r="C351" s="99"/>
      <c r="D351" s="96"/>
      <c r="E351" s="146" t="s">
        <v>172</v>
      </c>
      <c r="F351" s="146"/>
      <c r="G351" s="147" t="s">
        <v>6</v>
      </c>
      <c r="H351" s="10">
        <f t="shared" si="51"/>
        <v>0</v>
      </c>
      <c r="I351" s="147" t="s">
        <v>2</v>
      </c>
      <c r="J351" s="148"/>
      <c r="K351" s="148"/>
      <c r="L351" s="148"/>
      <c r="M351" s="148"/>
      <c r="N351" s="148"/>
      <c r="O351" s="148"/>
      <c r="P351" s="148"/>
      <c r="Q351" s="148"/>
      <c r="R351" s="148"/>
      <c r="S351" s="148"/>
      <c r="T351" s="148"/>
      <c r="U351" s="148"/>
      <c r="V351" s="148"/>
      <c r="W351" s="148"/>
    </row>
    <row r="352" spans="1:34">
      <c r="A352" s="436"/>
      <c r="B352" s="419"/>
      <c r="C352" s="99"/>
      <c r="D352" s="96"/>
      <c r="E352" s="146" t="s">
        <v>139</v>
      </c>
      <c r="F352" s="146"/>
      <c r="G352" s="147" t="s">
        <v>6</v>
      </c>
      <c r="H352" s="10">
        <f t="shared" si="51"/>
        <v>0</v>
      </c>
      <c r="I352" s="147" t="s">
        <v>2</v>
      </c>
      <c r="J352" s="148"/>
      <c r="K352" s="148"/>
      <c r="L352" s="148"/>
      <c r="M352" s="148"/>
      <c r="N352" s="148"/>
      <c r="O352" s="148"/>
      <c r="P352" s="148"/>
      <c r="Q352" s="148"/>
      <c r="R352" s="148"/>
      <c r="S352" s="148"/>
      <c r="T352" s="148"/>
      <c r="U352" s="148"/>
      <c r="V352" s="148"/>
      <c r="W352" s="148"/>
    </row>
    <row r="353" spans="1:23">
      <c r="A353" s="436"/>
      <c r="B353" s="419"/>
      <c r="C353" s="99"/>
      <c r="D353" s="96"/>
      <c r="E353" s="146" t="s">
        <v>154</v>
      </c>
      <c r="F353" s="146"/>
      <c r="G353" s="147" t="s">
        <v>6</v>
      </c>
      <c r="H353" s="10">
        <f t="shared" si="51"/>
        <v>0</v>
      </c>
      <c r="I353" s="147" t="s">
        <v>2</v>
      </c>
      <c r="J353" s="148"/>
      <c r="K353" s="148"/>
      <c r="L353" s="148"/>
      <c r="M353" s="148"/>
      <c r="N353" s="148"/>
      <c r="O353" s="148"/>
      <c r="P353" s="148"/>
      <c r="Q353" s="148"/>
      <c r="R353" s="148"/>
      <c r="S353" s="148"/>
      <c r="T353" s="148"/>
      <c r="U353" s="148"/>
      <c r="V353" s="148"/>
      <c r="W353" s="148"/>
    </row>
    <row r="354" spans="1:23">
      <c r="A354" s="436"/>
      <c r="B354" s="419"/>
      <c r="C354" s="99"/>
      <c r="D354" s="96"/>
      <c r="E354" s="146" t="s">
        <v>156</v>
      </c>
      <c r="F354" s="146"/>
      <c r="G354" s="147" t="s">
        <v>6</v>
      </c>
      <c r="H354" s="10">
        <f t="shared" si="51"/>
        <v>0</v>
      </c>
      <c r="I354" s="147" t="s">
        <v>2</v>
      </c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8"/>
      <c r="U354" s="148"/>
      <c r="V354" s="148"/>
      <c r="W354" s="148"/>
    </row>
    <row r="355" spans="1:23">
      <c r="A355" s="436"/>
      <c r="B355" s="419"/>
      <c r="C355" s="99"/>
      <c r="D355" s="96"/>
      <c r="E355" s="146" t="s">
        <v>283</v>
      </c>
      <c r="F355" s="146"/>
      <c r="G355" s="147" t="s">
        <v>6</v>
      </c>
      <c r="H355" s="10">
        <f t="shared" si="51"/>
        <v>0</v>
      </c>
      <c r="I355" s="147" t="s">
        <v>2</v>
      </c>
      <c r="J355" s="148"/>
      <c r="K355" s="148"/>
      <c r="L355" s="148"/>
      <c r="M355" s="148"/>
      <c r="N355" s="148"/>
      <c r="O355" s="148"/>
      <c r="P355" s="148"/>
      <c r="Q355" s="148"/>
      <c r="R355" s="148"/>
      <c r="S355" s="148"/>
      <c r="T355" s="148"/>
      <c r="U355" s="148"/>
      <c r="V355" s="148"/>
      <c r="W355" s="148"/>
    </row>
    <row r="356" spans="1:23">
      <c r="A356" s="436"/>
      <c r="B356" s="419"/>
      <c r="C356" s="99"/>
      <c r="D356" s="96"/>
      <c r="E356" s="60"/>
      <c r="F356" s="60"/>
      <c r="G356" s="61"/>
      <c r="H356" s="62"/>
      <c r="I356" s="61"/>
      <c r="J356" s="61"/>
      <c r="K356" s="61"/>
      <c r="L356" s="61"/>
      <c r="M356" s="62"/>
      <c r="N356" s="62"/>
      <c r="O356" s="62"/>
      <c r="P356" s="62"/>
      <c r="Q356" s="62"/>
      <c r="R356" s="62"/>
      <c r="S356" s="62"/>
      <c r="T356" s="62"/>
      <c r="U356" s="62"/>
      <c r="V356" s="62"/>
      <c r="W356" s="62"/>
    </row>
    <row r="357" spans="1:23">
      <c r="A357" s="436"/>
      <c r="B357" s="419"/>
      <c r="C357" s="99"/>
      <c r="D357" s="89"/>
      <c r="E357" s="57" t="str">
        <f>"TOTAL "&amp;E345</f>
        <v>TOTAL BANQUET KITCHEN</v>
      </c>
      <c r="F357" s="57"/>
      <c r="G357" s="57"/>
      <c r="H357" s="58">
        <f>SUM(H346:H356)</f>
        <v>0</v>
      </c>
      <c r="I357" s="57"/>
      <c r="J357" s="57"/>
      <c r="K357" s="58">
        <f>SUM(K346:K356)</f>
        <v>0</v>
      </c>
      <c r="L357" s="58">
        <f t="shared" ref="L357:W357" si="52">SUM(L346:L356)</f>
        <v>0</v>
      </c>
      <c r="M357" s="58">
        <f t="shared" si="52"/>
        <v>0</v>
      </c>
      <c r="N357" s="58">
        <f t="shared" si="52"/>
        <v>0</v>
      </c>
      <c r="O357" s="58">
        <f t="shared" si="52"/>
        <v>0</v>
      </c>
      <c r="P357" s="58">
        <f t="shared" si="52"/>
        <v>0</v>
      </c>
      <c r="Q357" s="58">
        <f t="shared" si="52"/>
        <v>0</v>
      </c>
      <c r="R357" s="58">
        <f t="shared" si="52"/>
        <v>0</v>
      </c>
      <c r="S357" s="58">
        <f t="shared" si="52"/>
        <v>0</v>
      </c>
      <c r="T357" s="58">
        <f t="shared" si="52"/>
        <v>0</v>
      </c>
      <c r="U357" s="58">
        <f t="shared" si="52"/>
        <v>0</v>
      </c>
      <c r="V357" s="58">
        <f t="shared" si="52"/>
        <v>0</v>
      </c>
      <c r="W357" s="58">
        <f t="shared" si="52"/>
        <v>0</v>
      </c>
    </row>
    <row r="358" spans="1:23">
      <c r="A358" s="599"/>
      <c r="B358" s="428"/>
      <c r="C358" s="98"/>
      <c r="D358" s="48"/>
      <c r="E358" s="83"/>
      <c r="F358" s="83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</row>
    <row r="359" spans="1:23">
      <c r="A359" s="436"/>
      <c r="B359" s="419"/>
      <c r="C359" s="99"/>
      <c r="D359" s="96"/>
      <c r="E359" s="72" t="s">
        <v>176</v>
      </c>
      <c r="F359" s="72"/>
      <c r="G359" s="72"/>
      <c r="H359" s="73"/>
      <c r="I359" s="72"/>
      <c r="J359" s="72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</row>
    <row r="360" spans="1:23">
      <c r="A360" s="436"/>
      <c r="B360" s="419"/>
      <c r="C360" s="99"/>
      <c r="D360" s="96"/>
      <c r="E360" s="55"/>
      <c r="F360" s="55"/>
      <c r="G360" s="55"/>
      <c r="H360" s="56"/>
      <c r="I360" s="55"/>
      <c r="J360" s="55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</row>
    <row r="361" spans="1:23">
      <c r="A361" s="436"/>
      <c r="B361" s="419"/>
      <c r="C361" s="99"/>
      <c r="D361" s="96"/>
      <c r="E361" s="146" t="s">
        <v>300</v>
      </c>
      <c r="F361" s="146"/>
      <c r="G361" s="147" t="s">
        <v>6</v>
      </c>
      <c r="H361" s="10">
        <f>MAX(K361:W361)</f>
        <v>1</v>
      </c>
      <c r="I361" s="147" t="s">
        <v>2</v>
      </c>
      <c r="J361" s="146" t="s">
        <v>457</v>
      </c>
      <c r="K361" s="146"/>
      <c r="L361" s="146"/>
      <c r="M361" s="146"/>
      <c r="N361" s="146"/>
      <c r="O361" s="146"/>
      <c r="P361" s="146"/>
      <c r="Q361" s="146"/>
      <c r="R361" s="146"/>
      <c r="S361" s="146"/>
      <c r="T361" s="146">
        <v>1</v>
      </c>
      <c r="U361" s="146">
        <v>1</v>
      </c>
      <c r="V361" s="146">
        <v>1</v>
      </c>
      <c r="W361" s="147">
        <v>1</v>
      </c>
    </row>
    <row r="362" spans="1:23">
      <c r="A362" s="436"/>
      <c r="B362" s="419"/>
      <c r="C362" s="99"/>
      <c r="D362" s="96"/>
      <c r="E362" s="146" t="s">
        <v>164</v>
      </c>
      <c r="F362" s="146"/>
      <c r="G362" s="147" t="s">
        <v>6</v>
      </c>
      <c r="H362" s="10">
        <f t="shared" ref="H362:H383" si="53">MAX(K362:W362)</f>
        <v>0</v>
      </c>
      <c r="I362" s="147" t="s">
        <v>2</v>
      </c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46"/>
      <c r="W362" s="147"/>
    </row>
    <row r="363" spans="1:23">
      <c r="A363" s="436"/>
      <c r="B363" s="419"/>
      <c r="C363" s="99"/>
      <c r="D363" s="96"/>
      <c r="E363" s="146" t="s">
        <v>177</v>
      </c>
      <c r="F363" s="146"/>
      <c r="G363" s="147" t="s">
        <v>6</v>
      </c>
      <c r="H363" s="10">
        <f t="shared" si="53"/>
        <v>1</v>
      </c>
      <c r="I363" s="147" t="s">
        <v>2</v>
      </c>
      <c r="J363" s="146" t="s">
        <v>444</v>
      </c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46">
        <v>1</v>
      </c>
      <c r="W363" s="147">
        <v>1</v>
      </c>
    </row>
    <row r="364" spans="1:23">
      <c r="A364" s="436"/>
      <c r="B364" s="419"/>
      <c r="C364" s="99"/>
      <c r="D364" s="96"/>
      <c r="E364" s="146" t="s">
        <v>301</v>
      </c>
      <c r="F364" s="146"/>
      <c r="G364" s="147" t="s">
        <v>6</v>
      </c>
      <c r="H364" s="10">
        <f t="shared" si="53"/>
        <v>2</v>
      </c>
      <c r="I364" s="147" t="s">
        <v>2</v>
      </c>
      <c r="J364" s="146" t="s">
        <v>441</v>
      </c>
      <c r="K364" s="146"/>
      <c r="L364" s="146"/>
      <c r="M364" s="146"/>
      <c r="N364" s="146"/>
      <c r="O364" s="146"/>
      <c r="P364" s="146"/>
      <c r="Q364" s="146"/>
      <c r="R364" s="146"/>
      <c r="S364" s="146"/>
      <c r="T364" s="146"/>
      <c r="U364" s="146"/>
      <c r="V364" s="146">
        <v>2</v>
      </c>
      <c r="W364" s="147">
        <v>2</v>
      </c>
    </row>
    <row r="365" spans="1:23">
      <c r="A365" s="436"/>
      <c r="B365" s="419"/>
      <c r="C365" s="99"/>
      <c r="D365" s="96"/>
      <c r="E365" s="146" t="s">
        <v>178</v>
      </c>
      <c r="F365" s="146"/>
      <c r="G365" s="147" t="s">
        <v>6</v>
      </c>
      <c r="H365" s="10">
        <f t="shared" si="53"/>
        <v>2</v>
      </c>
      <c r="I365" s="147" t="s">
        <v>2</v>
      </c>
      <c r="J365" s="146" t="s">
        <v>441</v>
      </c>
      <c r="K365" s="146"/>
      <c r="L365" s="146"/>
      <c r="M365" s="146"/>
      <c r="N365" s="146"/>
      <c r="O365" s="146"/>
      <c r="P365" s="146"/>
      <c r="Q365" s="146"/>
      <c r="R365" s="146"/>
      <c r="S365" s="146"/>
      <c r="T365" s="146"/>
      <c r="U365" s="146"/>
      <c r="V365" s="146">
        <v>2</v>
      </c>
      <c r="W365" s="147">
        <v>2</v>
      </c>
    </row>
    <row r="366" spans="1:23">
      <c r="A366" s="436"/>
      <c r="B366" s="419"/>
      <c r="C366" s="99"/>
      <c r="D366" s="96"/>
      <c r="E366" s="146" t="s">
        <v>179</v>
      </c>
      <c r="F366" s="146"/>
      <c r="G366" s="147" t="s">
        <v>6</v>
      </c>
      <c r="H366" s="10">
        <f t="shared" si="53"/>
        <v>2</v>
      </c>
      <c r="I366" s="147" t="s">
        <v>2</v>
      </c>
      <c r="J366" s="146" t="s">
        <v>447</v>
      </c>
      <c r="K366" s="146"/>
      <c r="L366" s="146"/>
      <c r="M366" s="146"/>
      <c r="N366" s="146"/>
      <c r="O366" s="146"/>
      <c r="P366" s="146"/>
      <c r="Q366" s="146"/>
      <c r="R366" s="146"/>
      <c r="S366" s="146"/>
      <c r="T366" s="146"/>
      <c r="U366" s="146"/>
      <c r="V366" s="146">
        <v>2</v>
      </c>
      <c r="W366" s="147">
        <v>2</v>
      </c>
    </row>
    <row r="367" spans="1:23">
      <c r="A367" s="436"/>
      <c r="B367" s="419"/>
      <c r="C367" s="99"/>
      <c r="D367" s="96"/>
      <c r="E367" s="146" t="s">
        <v>180</v>
      </c>
      <c r="F367" s="146"/>
      <c r="G367" s="147" t="s">
        <v>6</v>
      </c>
      <c r="H367" s="10">
        <f t="shared" si="53"/>
        <v>2</v>
      </c>
      <c r="I367" s="147" t="s">
        <v>2</v>
      </c>
      <c r="J367" s="146" t="s">
        <v>447</v>
      </c>
      <c r="K367" s="146"/>
      <c r="L367" s="146"/>
      <c r="M367" s="146"/>
      <c r="N367" s="146"/>
      <c r="O367" s="146"/>
      <c r="P367" s="146"/>
      <c r="Q367" s="146"/>
      <c r="R367" s="146"/>
      <c r="S367" s="146"/>
      <c r="T367" s="146"/>
      <c r="U367" s="146"/>
      <c r="V367" s="146">
        <v>2</v>
      </c>
      <c r="W367" s="147">
        <v>2</v>
      </c>
    </row>
    <row r="368" spans="1:23">
      <c r="A368" s="436"/>
      <c r="B368" s="419"/>
      <c r="C368" s="99"/>
      <c r="D368" s="96"/>
      <c r="E368" s="146" t="s">
        <v>181</v>
      </c>
      <c r="F368" s="146"/>
      <c r="G368" s="147" t="s">
        <v>6</v>
      </c>
      <c r="H368" s="10">
        <f t="shared" si="53"/>
        <v>1</v>
      </c>
      <c r="I368" s="147" t="s">
        <v>2</v>
      </c>
      <c r="J368" s="146" t="s">
        <v>444</v>
      </c>
      <c r="K368" s="146"/>
      <c r="L368" s="146"/>
      <c r="M368" s="146"/>
      <c r="N368" s="146"/>
      <c r="O368" s="146"/>
      <c r="P368" s="146"/>
      <c r="Q368" s="146"/>
      <c r="R368" s="146"/>
      <c r="S368" s="146"/>
      <c r="T368" s="146"/>
      <c r="U368" s="146"/>
      <c r="V368" s="146">
        <v>1</v>
      </c>
      <c r="W368" s="147">
        <v>1</v>
      </c>
    </row>
    <row r="369" spans="1:23">
      <c r="A369" s="436"/>
      <c r="B369" s="419"/>
      <c r="C369" s="99"/>
      <c r="D369" s="96"/>
      <c r="E369" s="146" t="s">
        <v>182</v>
      </c>
      <c r="F369" s="146"/>
      <c r="G369" s="147" t="s">
        <v>6</v>
      </c>
      <c r="H369" s="10">
        <f t="shared" si="53"/>
        <v>1</v>
      </c>
      <c r="I369" s="147" t="s">
        <v>2</v>
      </c>
      <c r="J369" s="146" t="s">
        <v>441</v>
      </c>
      <c r="K369" s="146"/>
      <c r="L369" s="146"/>
      <c r="M369" s="146"/>
      <c r="N369" s="146"/>
      <c r="O369" s="146"/>
      <c r="P369" s="146"/>
      <c r="Q369" s="146"/>
      <c r="R369" s="146"/>
      <c r="S369" s="146"/>
      <c r="T369" s="146"/>
      <c r="U369" s="146"/>
      <c r="V369" s="146">
        <v>1</v>
      </c>
      <c r="W369" s="147">
        <v>1</v>
      </c>
    </row>
    <row r="370" spans="1:23">
      <c r="A370" s="436"/>
      <c r="B370" s="419"/>
      <c r="C370" s="99"/>
      <c r="D370" s="96"/>
      <c r="E370" s="146" t="s">
        <v>183</v>
      </c>
      <c r="F370" s="146"/>
      <c r="G370" s="147" t="s">
        <v>6</v>
      </c>
      <c r="H370" s="10">
        <f t="shared" si="53"/>
        <v>3</v>
      </c>
      <c r="I370" s="147" t="s">
        <v>2</v>
      </c>
      <c r="J370" s="146" t="s">
        <v>447</v>
      </c>
      <c r="K370" s="146"/>
      <c r="L370" s="146"/>
      <c r="M370" s="146"/>
      <c r="N370" s="146"/>
      <c r="O370" s="146"/>
      <c r="P370" s="146"/>
      <c r="Q370" s="146"/>
      <c r="R370" s="146"/>
      <c r="S370" s="146"/>
      <c r="T370" s="146"/>
      <c r="U370" s="146"/>
      <c r="V370" s="146">
        <v>2</v>
      </c>
      <c r="W370" s="147">
        <v>3</v>
      </c>
    </row>
    <row r="371" spans="1:23">
      <c r="A371" s="436"/>
      <c r="B371" s="419"/>
      <c r="C371" s="99"/>
      <c r="D371" s="96"/>
      <c r="E371" s="146" t="s">
        <v>184</v>
      </c>
      <c r="F371" s="146"/>
      <c r="G371" s="147" t="s">
        <v>6</v>
      </c>
      <c r="H371" s="10">
        <f t="shared" si="53"/>
        <v>1</v>
      </c>
      <c r="I371" s="147" t="s">
        <v>2</v>
      </c>
      <c r="J371" s="146" t="s">
        <v>447</v>
      </c>
      <c r="K371" s="146"/>
      <c r="L371" s="146"/>
      <c r="M371" s="146"/>
      <c r="N371" s="146"/>
      <c r="O371" s="146"/>
      <c r="P371" s="146"/>
      <c r="Q371" s="146"/>
      <c r="R371" s="146"/>
      <c r="S371" s="146"/>
      <c r="T371" s="146"/>
      <c r="U371" s="146"/>
      <c r="V371" s="146">
        <v>1</v>
      </c>
      <c r="W371" s="147">
        <v>1</v>
      </c>
    </row>
    <row r="372" spans="1:23">
      <c r="A372" s="436"/>
      <c r="B372" s="419"/>
      <c r="C372" s="99"/>
      <c r="D372" s="96"/>
      <c r="E372" s="146" t="s">
        <v>185</v>
      </c>
      <c r="F372" s="146"/>
      <c r="G372" s="147" t="s">
        <v>6</v>
      </c>
      <c r="H372" s="10">
        <f t="shared" si="53"/>
        <v>1</v>
      </c>
      <c r="I372" s="147" t="s">
        <v>2</v>
      </c>
      <c r="J372" s="146" t="s">
        <v>444</v>
      </c>
      <c r="K372" s="146"/>
      <c r="L372" s="146"/>
      <c r="M372" s="146"/>
      <c r="N372" s="146"/>
      <c r="O372" s="146"/>
      <c r="P372" s="146"/>
      <c r="Q372" s="146"/>
      <c r="R372" s="146"/>
      <c r="S372" s="146"/>
      <c r="T372" s="146"/>
      <c r="U372" s="146"/>
      <c r="V372" s="146">
        <v>1</v>
      </c>
      <c r="W372" s="147">
        <v>1</v>
      </c>
    </row>
    <row r="373" spans="1:23">
      <c r="A373" s="436"/>
      <c r="B373" s="419"/>
      <c r="C373" s="99"/>
      <c r="D373" s="96"/>
      <c r="E373" s="146" t="s">
        <v>186</v>
      </c>
      <c r="F373" s="146"/>
      <c r="G373" s="147" t="s">
        <v>6</v>
      </c>
      <c r="H373" s="10">
        <f t="shared" si="53"/>
        <v>1</v>
      </c>
      <c r="I373" s="147" t="s">
        <v>2</v>
      </c>
      <c r="J373" s="146" t="s">
        <v>444</v>
      </c>
      <c r="K373" s="146"/>
      <c r="L373" s="146"/>
      <c r="M373" s="146"/>
      <c r="N373" s="146"/>
      <c r="O373" s="146"/>
      <c r="P373" s="146"/>
      <c r="Q373" s="146"/>
      <c r="R373" s="146"/>
      <c r="S373" s="146"/>
      <c r="T373" s="146"/>
      <c r="U373" s="146"/>
      <c r="V373" s="146">
        <v>1</v>
      </c>
      <c r="W373" s="147">
        <v>1</v>
      </c>
    </row>
    <row r="374" spans="1:23">
      <c r="A374" s="436"/>
      <c r="B374" s="419"/>
      <c r="C374" s="99"/>
      <c r="D374" s="96"/>
      <c r="E374" s="146" t="s">
        <v>187</v>
      </c>
      <c r="F374" s="146"/>
      <c r="G374" s="147" t="s">
        <v>6</v>
      </c>
      <c r="H374" s="10">
        <f t="shared" si="53"/>
        <v>1</v>
      </c>
      <c r="I374" s="147" t="s">
        <v>2</v>
      </c>
      <c r="J374" s="146" t="s">
        <v>444</v>
      </c>
      <c r="K374" s="146"/>
      <c r="L374" s="146"/>
      <c r="M374" s="146"/>
      <c r="N374" s="146"/>
      <c r="O374" s="146"/>
      <c r="P374" s="146"/>
      <c r="Q374" s="146"/>
      <c r="R374" s="146"/>
      <c r="S374" s="146"/>
      <c r="T374" s="146"/>
      <c r="U374" s="146"/>
      <c r="V374" s="146">
        <v>1</v>
      </c>
      <c r="W374" s="147">
        <v>1</v>
      </c>
    </row>
    <row r="375" spans="1:23">
      <c r="A375" s="436"/>
      <c r="B375" s="419"/>
      <c r="C375" s="99"/>
      <c r="D375" s="96"/>
      <c r="E375" s="146" t="s">
        <v>188</v>
      </c>
      <c r="F375" s="146"/>
      <c r="G375" s="147" t="s">
        <v>6</v>
      </c>
      <c r="H375" s="10">
        <f t="shared" si="53"/>
        <v>1</v>
      </c>
      <c r="I375" s="147" t="s">
        <v>2</v>
      </c>
      <c r="J375" s="146" t="s">
        <v>444</v>
      </c>
      <c r="K375" s="146"/>
      <c r="L375" s="146"/>
      <c r="M375" s="146"/>
      <c r="N375" s="146"/>
      <c r="O375" s="146"/>
      <c r="P375" s="146"/>
      <c r="Q375" s="146"/>
      <c r="R375" s="146"/>
      <c r="S375" s="146"/>
      <c r="T375" s="146"/>
      <c r="U375" s="146"/>
      <c r="V375" s="146">
        <v>1</v>
      </c>
      <c r="W375" s="147">
        <v>1</v>
      </c>
    </row>
    <row r="376" spans="1:23">
      <c r="A376" s="436"/>
      <c r="B376" s="419"/>
      <c r="C376" s="99"/>
      <c r="D376" s="96"/>
      <c r="E376" s="146" t="s">
        <v>189</v>
      </c>
      <c r="F376" s="146"/>
      <c r="G376" s="147" t="s">
        <v>6</v>
      </c>
      <c r="H376" s="10">
        <f t="shared" si="53"/>
        <v>1</v>
      </c>
      <c r="I376" s="147" t="s">
        <v>2</v>
      </c>
      <c r="J376" s="146" t="s">
        <v>445</v>
      </c>
      <c r="K376" s="146"/>
      <c r="L376" s="146"/>
      <c r="M376" s="146"/>
      <c r="N376" s="146"/>
      <c r="O376" s="146"/>
      <c r="P376" s="146"/>
      <c r="Q376" s="146"/>
      <c r="R376" s="146"/>
      <c r="S376" s="146"/>
      <c r="T376" s="146"/>
      <c r="U376" s="146"/>
      <c r="V376" s="146">
        <v>1</v>
      </c>
      <c r="W376" s="147">
        <v>1</v>
      </c>
    </row>
    <row r="377" spans="1:23">
      <c r="A377" s="436"/>
      <c r="B377" s="419"/>
      <c r="C377" s="99"/>
      <c r="D377" s="96"/>
      <c r="E377" s="146" t="s">
        <v>190</v>
      </c>
      <c r="F377" s="146"/>
      <c r="G377" s="147" t="s">
        <v>6</v>
      </c>
      <c r="H377" s="10">
        <f t="shared" si="53"/>
        <v>0</v>
      </c>
      <c r="I377" s="147" t="s">
        <v>2</v>
      </c>
      <c r="J377" s="146"/>
      <c r="K377" s="146"/>
      <c r="L377" s="146"/>
      <c r="M377" s="146"/>
      <c r="N377" s="146"/>
      <c r="O377" s="146"/>
      <c r="P377" s="146"/>
      <c r="Q377" s="146"/>
      <c r="R377" s="146"/>
      <c r="S377" s="146"/>
      <c r="T377" s="146"/>
      <c r="U377" s="146"/>
      <c r="V377" s="146"/>
      <c r="W377" s="147"/>
    </row>
    <row r="378" spans="1:23">
      <c r="A378" s="436"/>
      <c r="B378" s="419"/>
      <c r="C378" s="99"/>
      <c r="D378" s="96"/>
      <c r="E378" s="146" t="s">
        <v>191</v>
      </c>
      <c r="F378" s="146"/>
      <c r="G378" s="147" t="s">
        <v>6</v>
      </c>
      <c r="H378" s="10">
        <f t="shared" si="53"/>
        <v>0</v>
      </c>
      <c r="I378" s="147" t="s">
        <v>2</v>
      </c>
      <c r="J378" s="146"/>
      <c r="K378" s="146"/>
      <c r="L378" s="146"/>
      <c r="M378" s="146"/>
      <c r="N378" s="146"/>
      <c r="O378" s="146"/>
      <c r="P378" s="146"/>
      <c r="Q378" s="146"/>
      <c r="R378" s="146"/>
      <c r="S378" s="146"/>
      <c r="T378" s="146"/>
      <c r="U378" s="146"/>
      <c r="V378" s="146"/>
      <c r="W378" s="147"/>
    </row>
    <row r="379" spans="1:23">
      <c r="A379" s="436"/>
      <c r="B379" s="419"/>
      <c r="C379" s="99"/>
      <c r="D379" s="96"/>
      <c r="E379" s="146" t="s">
        <v>139</v>
      </c>
      <c r="F379" s="146"/>
      <c r="G379" s="147" t="s">
        <v>6</v>
      </c>
      <c r="H379" s="10">
        <f t="shared" si="53"/>
        <v>5</v>
      </c>
      <c r="I379" s="147" t="s">
        <v>2</v>
      </c>
      <c r="J379" s="146" t="s">
        <v>463</v>
      </c>
      <c r="K379" s="146"/>
      <c r="L379" s="146"/>
      <c r="M379" s="146"/>
      <c r="N379" s="146"/>
      <c r="O379" s="146"/>
      <c r="P379" s="146"/>
      <c r="Q379" s="146"/>
      <c r="R379" s="146"/>
      <c r="S379" s="146"/>
      <c r="T379" s="146"/>
      <c r="U379" s="146"/>
      <c r="V379" s="146">
        <v>2</v>
      </c>
      <c r="W379" s="147">
        <v>5</v>
      </c>
    </row>
    <row r="380" spans="1:23">
      <c r="A380" s="436"/>
      <c r="B380" s="419"/>
      <c r="C380" s="99"/>
      <c r="D380" s="96"/>
      <c r="E380" s="146" t="s">
        <v>302</v>
      </c>
      <c r="F380" s="146"/>
      <c r="G380" s="147" t="s">
        <v>6</v>
      </c>
      <c r="H380" s="10">
        <f t="shared" si="53"/>
        <v>0</v>
      </c>
      <c r="I380" s="147" t="s">
        <v>2</v>
      </c>
      <c r="J380" s="146"/>
      <c r="K380" s="146"/>
      <c r="L380" s="146"/>
      <c r="M380" s="146"/>
      <c r="N380" s="146"/>
      <c r="O380" s="146"/>
      <c r="P380" s="146"/>
      <c r="Q380" s="146"/>
      <c r="R380" s="146"/>
      <c r="S380" s="146"/>
      <c r="T380" s="146"/>
      <c r="U380" s="146"/>
      <c r="V380" s="146"/>
      <c r="W380" s="147"/>
    </row>
    <row r="381" spans="1:23">
      <c r="A381" s="436"/>
      <c r="B381" s="419"/>
      <c r="C381" s="99"/>
      <c r="D381" s="96"/>
      <c r="E381" s="146" t="s">
        <v>303</v>
      </c>
      <c r="F381" s="146"/>
      <c r="G381" s="147" t="s">
        <v>6</v>
      </c>
      <c r="H381" s="10">
        <f t="shared" si="53"/>
        <v>0</v>
      </c>
      <c r="I381" s="147" t="s">
        <v>2</v>
      </c>
      <c r="J381" s="146"/>
      <c r="K381" s="146"/>
      <c r="L381" s="146"/>
      <c r="M381" s="146"/>
      <c r="N381" s="146"/>
      <c r="O381" s="146"/>
      <c r="P381" s="146"/>
      <c r="Q381" s="146"/>
      <c r="R381" s="146"/>
      <c r="S381" s="146"/>
      <c r="T381" s="146"/>
      <c r="U381" s="146"/>
      <c r="V381" s="146"/>
      <c r="W381" s="147"/>
    </row>
    <row r="382" spans="1:23">
      <c r="A382" s="436"/>
      <c r="B382" s="419"/>
      <c r="C382" s="99"/>
      <c r="D382" s="96"/>
      <c r="E382" s="146" t="s">
        <v>283</v>
      </c>
      <c r="F382" s="146"/>
      <c r="G382" s="147" t="s">
        <v>6</v>
      </c>
      <c r="H382" s="10">
        <f t="shared" si="53"/>
        <v>0</v>
      </c>
      <c r="I382" s="147" t="s">
        <v>2</v>
      </c>
      <c r="J382" s="146"/>
      <c r="K382" s="146"/>
      <c r="L382" s="146"/>
      <c r="M382" s="146"/>
      <c r="N382" s="146"/>
      <c r="O382" s="146"/>
      <c r="P382" s="146"/>
      <c r="Q382" s="146"/>
      <c r="R382" s="146"/>
      <c r="S382" s="146"/>
      <c r="T382" s="146"/>
      <c r="U382" s="146"/>
      <c r="V382" s="146"/>
      <c r="W382" s="147"/>
    </row>
    <row r="383" spans="1:23">
      <c r="A383" s="436"/>
      <c r="B383" s="419"/>
      <c r="C383" s="99"/>
      <c r="D383" s="96"/>
      <c r="E383" s="146" t="s">
        <v>284</v>
      </c>
      <c r="F383" s="146"/>
      <c r="G383" s="147" t="s">
        <v>6</v>
      </c>
      <c r="H383" s="10">
        <f t="shared" si="53"/>
        <v>0</v>
      </c>
      <c r="I383" s="147" t="s">
        <v>2</v>
      </c>
      <c r="J383" s="146"/>
      <c r="K383" s="146"/>
      <c r="L383" s="146"/>
      <c r="M383" s="146"/>
      <c r="N383" s="146"/>
      <c r="O383" s="146"/>
      <c r="P383" s="146"/>
      <c r="Q383" s="146"/>
      <c r="R383" s="146"/>
      <c r="S383" s="146"/>
      <c r="T383" s="146"/>
      <c r="U383" s="146"/>
      <c r="V383" s="146"/>
      <c r="W383" s="147"/>
    </row>
    <row r="384" spans="1:23">
      <c r="A384" s="436"/>
      <c r="B384" s="419"/>
      <c r="C384" s="99"/>
      <c r="D384" s="96"/>
      <c r="E384" s="60"/>
      <c r="F384" s="60"/>
      <c r="G384" s="61"/>
      <c r="H384" s="62"/>
      <c r="I384" s="61"/>
      <c r="J384" s="61"/>
      <c r="K384" s="61"/>
      <c r="L384" s="61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</row>
    <row r="385" spans="1:23">
      <c r="A385" s="436"/>
      <c r="B385" s="419"/>
      <c r="C385" s="99"/>
      <c r="D385" s="89"/>
      <c r="E385" s="57" t="str">
        <f>"TOTAL "&amp;E359</f>
        <v>TOTAL CHINESE KITCHEN</v>
      </c>
      <c r="F385" s="57"/>
      <c r="G385" s="57"/>
      <c r="H385" s="58">
        <f>SUM(H360:H384)</f>
        <v>26</v>
      </c>
      <c r="I385" s="57"/>
      <c r="J385" s="57"/>
      <c r="K385" s="58">
        <f t="shared" ref="K385:W385" si="54">SUM(K360:K384)</f>
        <v>0</v>
      </c>
      <c r="L385" s="58">
        <f t="shared" si="54"/>
        <v>0</v>
      </c>
      <c r="M385" s="58">
        <f t="shared" si="54"/>
        <v>0</v>
      </c>
      <c r="N385" s="58">
        <f t="shared" si="54"/>
        <v>0</v>
      </c>
      <c r="O385" s="58">
        <f t="shared" si="54"/>
        <v>0</v>
      </c>
      <c r="P385" s="58">
        <f t="shared" si="54"/>
        <v>0</v>
      </c>
      <c r="Q385" s="58">
        <f t="shared" si="54"/>
        <v>0</v>
      </c>
      <c r="R385" s="58">
        <f t="shared" si="54"/>
        <v>0</v>
      </c>
      <c r="S385" s="58">
        <f t="shared" si="54"/>
        <v>0</v>
      </c>
      <c r="T385" s="58">
        <f t="shared" si="54"/>
        <v>1</v>
      </c>
      <c r="U385" s="58">
        <f t="shared" si="54"/>
        <v>1</v>
      </c>
      <c r="V385" s="58">
        <f t="shared" si="54"/>
        <v>22</v>
      </c>
      <c r="W385" s="58">
        <f t="shared" si="54"/>
        <v>26</v>
      </c>
    </row>
    <row r="386" spans="1:23">
      <c r="A386" s="436"/>
      <c r="B386" s="419"/>
      <c r="C386" s="98"/>
      <c r="D386" s="48"/>
      <c r="E386" s="144"/>
      <c r="F386" s="144"/>
      <c r="G386" s="144"/>
      <c r="H386" s="596"/>
      <c r="I386" s="144"/>
      <c r="J386" s="144"/>
      <c r="K386" s="596"/>
      <c r="L386" s="596"/>
      <c r="M386" s="596"/>
      <c r="N386" s="596"/>
      <c r="O386" s="596"/>
      <c r="P386" s="596"/>
      <c r="Q386" s="596"/>
      <c r="R386" s="596"/>
      <c r="S386" s="596"/>
      <c r="T386" s="596"/>
      <c r="U386" s="596"/>
      <c r="V386" s="596"/>
      <c r="W386" s="596"/>
    </row>
    <row r="387" spans="1:23">
      <c r="A387" s="436"/>
      <c r="B387" s="419"/>
      <c r="C387" s="99"/>
      <c r="D387" s="89"/>
      <c r="E387" s="72" t="s">
        <v>414</v>
      </c>
      <c r="F387" s="72"/>
      <c r="G387" s="72"/>
      <c r="H387" s="73"/>
      <c r="I387" s="72"/>
      <c r="J387" s="72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</row>
    <row r="388" spans="1:23">
      <c r="A388" s="436"/>
      <c r="B388" s="419"/>
      <c r="C388" s="99"/>
      <c r="D388" s="96"/>
      <c r="E388" s="55"/>
      <c r="F388" s="55"/>
      <c r="G388" s="55"/>
      <c r="H388" s="56"/>
      <c r="I388" s="55"/>
      <c r="J388" s="55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</row>
    <row r="389" spans="1:23">
      <c r="A389" s="436"/>
      <c r="B389" s="419"/>
      <c r="C389" s="99"/>
      <c r="D389" s="96"/>
      <c r="E389" s="146" t="s">
        <v>168</v>
      </c>
      <c r="F389" s="146"/>
      <c r="G389" s="147" t="s">
        <v>6</v>
      </c>
      <c r="H389" s="10">
        <f t="shared" ref="H389:H395" si="55">MAX(K389:W389)</f>
        <v>1</v>
      </c>
      <c r="I389" s="147" t="s">
        <v>2</v>
      </c>
      <c r="J389" s="147" t="s">
        <v>441</v>
      </c>
      <c r="K389" s="146"/>
      <c r="L389" s="146"/>
      <c r="M389" s="146"/>
      <c r="N389" s="146"/>
      <c r="O389" s="146"/>
      <c r="P389" s="146"/>
      <c r="Q389" s="146"/>
      <c r="R389" s="146"/>
      <c r="S389" s="146"/>
      <c r="T389" s="146">
        <v>1</v>
      </c>
      <c r="U389" s="146">
        <v>1</v>
      </c>
      <c r="V389" s="146">
        <v>1</v>
      </c>
      <c r="W389" s="147">
        <v>1</v>
      </c>
    </row>
    <row r="390" spans="1:23">
      <c r="A390" s="436"/>
      <c r="B390" s="419"/>
      <c r="C390" s="99"/>
      <c r="D390" s="96"/>
      <c r="E390" s="146" t="s">
        <v>169</v>
      </c>
      <c r="F390" s="146"/>
      <c r="G390" s="147" t="s">
        <v>6</v>
      </c>
      <c r="H390" s="10">
        <f t="shared" si="55"/>
        <v>1</v>
      </c>
      <c r="I390" s="147" t="s">
        <v>2</v>
      </c>
      <c r="J390" s="147" t="s">
        <v>441</v>
      </c>
      <c r="K390" s="146"/>
      <c r="L390" s="146"/>
      <c r="M390" s="146"/>
      <c r="N390" s="146"/>
      <c r="O390" s="146"/>
      <c r="P390" s="146"/>
      <c r="Q390" s="146"/>
      <c r="R390" s="146"/>
      <c r="S390" s="146"/>
      <c r="T390" s="146"/>
      <c r="U390" s="146"/>
      <c r="V390" s="146">
        <v>1</v>
      </c>
      <c r="W390" s="147">
        <v>1</v>
      </c>
    </row>
    <row r="391" spans="1:23">
      <c r="A391" s="436"/>
      <c r="B391" s="419"/>
      <c r="C391" s="99"/>
      <c r="D391" s="96"/>
      <c r="E391" s="146" t="s">
        <v>415</v>
      </c>
      <c r="F391" s="146"/>
      <c r="G391" s="147" t="s">
        <v>6</v>
      </c>
      <c r="H391" s="10">
        <f t="shared" si="55"/>
        <v>4</v>
      </c>
      <c r="I391" s="147" t="s">
        <v>2</v>
      </c>
      <c r="J391" s="147" t="s">
        <v>447</v>
      </c>
      <c r="K391" s="146"/>
      <c r="L391" s="146"/>
      <c r="M391" s="146"/>
      <c r="N391" s="146"/>
      <c r="O391" s="146"/>
      <c r="P391" s="146"/>
      <c r="Q391" s="146"/>
      <c r="R391" s="146"/>
      <c r="S391" s="146"/>
      <c r="T391" s="146"/>
      <c r="U391" s="146"/>
      <c r="V391" s="146">
        <v>2</v>
      </c>
      <c r="W391" s="147">
        <v>4</v>
      </c>
    </row>
    <row r="392" spans="1:23">
      <c r="A392" s="436"/>
      <c r="B392" s="419"/>
      <c r="C392" s="99"/>
      <c r="D392" s="96"/>
      <c r="E392" s="146" t="s">
        <v>416</v>
      </c>
      <c r="F392" s="146"/>
      <c r="G392" s="147" t="s">
        <v>6</v>
      </c>
      <c r="H392" s="10">
        <f t="shared" si="55"/>
        <v>4</v>
      </c>
      <c r="I392" s="147" t="s">
        <v>2</v>
      </c>
      <c r="J392" s="147" t="s">
        <v>445</v>
      </c>
      <c r="K392" s="146"/>
      <c r="L392" s="146"/>
      <c r="M392" s="146"/>
      <c r="N392" s="146"/>
      <c r="O392" s="146"/>
      <c r="P392" s="146"/>
      <c r="Q392" s="146"/>
      <c r="R392" s="146"/>
      <c r="S392" s="146"/>
      <c r="T392" s="146"/>
      <c r="U392" s="146"/>
      <c r="V392" s="146">
        <v>2</v>
      </c>
      <c r="W392" s="147">
        <v>4</v>
      </c>
    </row>
    <row r="393" spans="1:23">
      <c r="A393" s="436"/>
      <c r="B393" s="419"/>
      <c r="C393" s="99"/>
      <c r="D393" s="96"/>
      <c r="E393" s="146" t="s">
        <v>154</v>
      </c>
      <c r="F393" s="146"/>
      <c r="G393" s="147" t="s">
        <v>6</v>
      </c>
      <c r="H393" s="10">
        <f t="shared" si="55"/>
        <v>0</v>
      </c>
      <c r="I393" s="147" t="s">
        <v>2</v>
      </c>
      <c r="J393" s="146"/>
      <c r="K393" s="146"/>
      <c r="L393" s="146"/>
      <c r="M393" s="146"/>
      <c r="N393" s="146"/>
      <c r="O393" s="146"/>
      <c r="P393" s="146"/>
      <c r="Q393" s="146"/>
      <c r="R393" s="146"/>
      <c r="S393" s="146"/>
      <c r="T393" s="146"/>
      <c r="U393" s="146"/>
      <c r="V393" s="146"/>
      <c r="W393" s="147"/>
    </row>
    <row r="394" spans="1:23">
      <c r="A394" s="436"/>
      <c r="B394" s="419"/>
      <c r="C394" s="99"/>
      <c r="D394" s="96"/>
      <c r="E394" s="146" t="s">
        <v>156</v>
      </c>
      <c r="F394" s="146"/>
      <c r="G394" s="147" t="s">
        <v>6</v>
      </c>
      <c r="H394" s="10">
        <f t="shared" si="55"/>
        <v>0</v>
      </c>
      <c r="I394" s="147" t="s">
        <v>2</v>
      </c>
      <c r="J394" s="146"/>
      <c r="K394" s="146"/>
      <c r="L394" s="146"/>
      <c r="M394" s="146"/>
      <c r="N394" s="146"/>
      <c r="O394" s="146"/>
      <c r="P394" s="146"/>
      <c r="Q394" s="146"/>
      <c r="R394" s="146"/>
      <c r="S394" s="146"/>
      <c r="T394" s="146"/>
      <c r="U394" s="146"/>
      <c r="V394" s="146"/>
      <c r="W394" s="147"/>
    </row>
    <row r="395" spans="1:23">
      <c r="A395" s="436"/>
      <c r="B395" s="419"/>
      <c r="C395" s="99"/>
      <c r="D395" s="96"/>
      <c r="E395" s="146" t="s">
        <v>283</v>
      </c>
      <c r="F395" s="146"/>
      <c r="G395" s="147" t="s">
        <v>6</v>
      </c>
      <c r="H395" s="10">
        <f t="shared" si="55"/>
        <v>0</v>
      </c>
      <c r="I395" s="147" t="s">
        <v>2</v>
      </c>
      <c r="J395" s="146"/>
      <c r="K395" s="146"/>
      <c r="L395" s="146"/>
      <c r="M395" s="146"/>
      <c r="N395" s="146"/>
      <c r="O395" s="146"/>
      <c r="P395" s="146"/>
      <c r="Q395" s="146"/>
      <c r="R395" s="146"/>
      <c r="S395" s="146"/>
      <c r="T395" s="146"/>
      <c r="U395" s="146"/>
      <c r="V395" s="146"/>
      <c r="W395" s="147"/>
    </row>
    <row r="396" spans="1:23">
      <c r="A396" s="436"/>
      <c r="B396" s="419"/>
      <c r="C396" s="99"/>
      <c r="D396" s="96"/>
      <c r="E396" s="60"/>
      <c r="F396" s="60"/>
      <c r="G396" s="61"/>
      <c r="H396" s="62"/>
      <c r="I396" s="61"/>
      <c r="J396" s="61"/>
      <c r="K396" s="61"/>
      <c r="L396" s="61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</row>
    <row r="397" spans="1:23">
      <c r="A397" s="436"/>
      <c r="B397" s="419"/>
      <c r="C397" s="99"/>
      <c r="D397" s="89"/>
      <c r="E397" s="57" t="str">
        <f>"TOTAL "&amp;E387</f>
        <v>TOTAL TEPANIYAKI RESTAURANT</v>
      </c>
      <c r="F397" s="57"/>
      <c r="G397" s="57"/>
      <c r="H397" s="58">
        <f>SUM(H388:H396)</f>
        <v>10</v>
      </c>
      <c r="I397" s="57"/>
      <c r="J397" s="57"/>
      <c r="K397" s="58">
        <f t="shared" ref="K397:W397" si="56">SUM(K388:K396)</f>
        <v>0</v>
      </c>
      <c r="L397" s="58">
        <f t="shared" si="56"/>
        <v>0</v>
      </c>
      <c r="M397" s="58">
        <f t="shared" si="56"/>
        <v>0</v>
      </c>
      <c r="N397" s="58">
        <f t="shared" si="56"/>
        <v>0</v>
      </c>
      <c r="O397" s="58">
        <f t="shared" si="56"/>
        <v>0</v>
      </c>
      <c r="P397" s="58">
        <f t="shared" si="56"/>
        <v>0</v>
      </c>
      <c r="Q397" s="58">
        <f t="shared" si="56"/>
        <v>0</v>
      </c>
      <c r="R397" s="58">
        <f t="shared" si="56"/>
        <v>0</v>
      </c>
      <c r="S397" s="58">
        <f t="shared" si="56"/>
        <v>0</v>
      </c>
      <c r="T397" s="58">
        <f t="shared" si="56"/>
        <v>1</v>
      </c>
      <c r="U397" s="58">
        <f t="shared" si="56"/>
        <v>1</v>
      </c>
      <c r="V397" s="58">
        <f t="shared" si="56"/>
        <v>6</v>
      </c>
      <c r="W397" s="58">
        <f t="shared" si="56"/>
        <v>10</v>
      </c>
    </row>
    <row r="398" spans="1:23">
      <c r="A398" s="436"/>
      <c r="B398" s="419"/>
      <c r="C398" s="595"/>
      <c r="D398" s="48"/>
      <c r="E398" s="144"/>
      <c r="F398" s="144"/>
      <c r="G398" s="144"/>
      <c r="H398" s="596"/>
      <c r="I398" s="144"/>
      <c r="J398" s="144"/>
      <c r="K398" s="596"/>
      <c r="L398" s="596"/>
      <c r="M398" s="596"/>
      <c r="N398" s="596"/>
      <c r="O398" s="596"/>
      <c r="P398" s="596"/>
      <c r="Q398" s="596"/>
      <c r="R398" s="596"/>
      <c r="S398" s="596"/>
      <c r="T398" s="596"/>
      <c r="U398" s="596"/>
      <c r="V398" s="596"/>
      <c r="W398" s="596"/>
    </row>
    <row r="399" spans="1:23">
      <c r="A399" s="436"/>
      <c r="B399" s="419"/>
      <c r="C399" s="99"/>
      <c r="D399" s="89"/>
      <c r="E399" s="72" t="s">
        <v>417</v>
      </c>
      <c r="F399" s="72"/>
      <c r="G399" s="72"/>
      <c r="H399" s="73"/>
      <c r="I399" s="72"/>
      <c r="J399" s="72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</row>
    <row r="400" spans="1:23">
      <c r="A400" s="436"/>
      <c r="B400" s="419"/>
      <c r="C400" s="99"/>
      <c r="D400" s="96"/>
      <c r="E400" s="55"/>
      <c r="F400" s="55"/>
      <c r="G400" s="55"/>
      <c r="H400" s="56"/>
      <c r="I400" s="55"/>
      <c r="J400" s="55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</row>
    <row r="401" spans="1:23">
      <c r="A401" s="436"/>
      <c r="B401" s="419"/>
      <c r="C401" s="99"/>
      <c r="D401" s="96"/>
      <c r="E401" s="146" t="s">
        <v>168</v>
      </c>
      <c r="F401" s="146"/>
      <c r="G401" s="147" t="s">
        <v>6</v>
      </c>
      <c r="H401" s="10">
        <f t="shared" ref="H401:H407" si="57">MAX(K401:W401)</f>
        <v>0</v>
      </c>
      <c r="I401" s="147" t="s">
        <v>2</v>
      </c>
      <c r="J401" s="146"/>
      <c r="K401" s="146"/>
      <c r="L401" s="146"/>
      <c r="M401" s="146"/>
      <c r="N401" s="146"/>
      <c r="O401" s="146"/>
      <c r="P401" s="146"/>
      <c r="Q401" s="146"/>
      <c r="R401" s="146"/>
      <c r="S401" s="146"/>
      <c r="T401" s="146"/>
      <c r="U401" s="146"/>
      <c r="V401" s="146"/>
      <c r="W401" s="147"/>
    </row>
    <row r="402" spans="1:23">
      <c r="A402" s="436"/>
      <c r="B402" s="419"/>
      <c r="C402" s="99"/>
      <c r="D402" s="96"/>
      <c r="E402" s="146" t="s">
        <v>169</v>
      </c>
      <c r="F402" s="146"/>
      <c r="G402" s="147" t="s">
        <v>6</v>
      </c>
      <c r="H402" s="10">
        <f t="shared" si="57"/>
        <v>0</v>
      </c>
      <c r="I402" s="147" t="s">
        <v>2</v>
      </c>
      <c r="J402" s="146"/>
      <c r="K402" s="146"/>
      <c r="L402" s="146"/>
      <c r="M402" s="146"/>
      <c r="N402" s="146"/>
      <c r="O402" s="146"/>
      <c r="P402" s="146"/>
      <c r="Q402" s="146"/>
      <c r="R402" s="146"/>
      <c r="S402" s="146"/>
      <c r="T402" s="146"/>
      <c r="U402" s="146"/>
      <c r="V402" s="146"/>
      <c r="W402" s="147"/>
    </row>
    <row r="403" spans="1:23">
      <c r="A403" s="436"/>
      <c r="B403" s="419"/>
      <c r="C403" s="99"/>
      <c r="D403" s="96"/>
      <c r="E403" s="146" t="s">
        <v>164</v>
      </c>
      <c r="F403" s="146"/>
      <c r="G403" s="147" t="s">
        <v>6</v>
      </c>
      <c r="H403" s="10">
        <f t="shared" si="57"/>
        <v>0</v>
      </c>
      <c r="I403" s="147" t="s">
        <v>2</v>
      </c>
      <c r="J403" s="146"/>
      <c r="K403" s="146"/>
      <c r="L403" s="146"/>
      <c r="M403" s="146"/>
      <c r="N403" s="146"/>
      <c r="O403" s="146"/>
      <c r="P403" s="146"/>
      <c r="Q403" s="146"/>
      <c r="R403" s="146"/>
      <c r="S403" s="146"/>
      <c r="T403" s="146"/>
      <c r="U403" s="146"/>
      <c r="V403" s="146"/>
      <c r="W403" s="147"/>
    </row>
    <row r="404" spans="1:23">
      <c r="A404" s="436"/>
      <c r="B404" s="419"/>
      <c r="C404" s="99"/>
      <c r="D404" s="96"/>
      <c r="E404" s="146" t="s">
        <v>170</v>
      </c>
      <c r="F404" s="146"/>
      <c r="G404" s="147" t="s">
        <v>6</v>
      </c>
      <c r="H404" s="10">
        <f t="shared" si="57"/>
        <v>0</v>
      </c>
      <c r="I404" s="147" t="s">
        <v>2</v>
      </c>
      <c r="J404" s="146"/>
      <c r="K404" s="146"/>
      <c r="L404" s="146"/>
      <c r="M404" s="146"/>
      <c r="N404" s="146"/>
      <c r="O404" s="146"/>
      <c r="P404" s="146"/>
      <c r="Q404" s="146"/>
      <c r="R404" s="146"/>
      <c r="S404" s="146"/>
      <c r="T404" s="146"/>
      <c r="U404" s="146"/>
      <c r="V404" s="146"/>
      <c r="W404" s="147"/>
    </row>
    <row r="405" spans="1:23">
      <c r="A405" s="436"/>
      <c r="B405" s="419"/>
      <c r="C405" s="99"/>
      <c r="D405" s="96"/>
      <c r="E405" s="146" t="s">
        <v>154</v>
      </c>
      <c r="F405" s="146"/>
      <c r="G405" s="147" t="s">
        <v>6</v>
      </c>
      <c r="H405" s="10">
        <f t="shared" si="57"/>
        <v>0</v>
      </c>
      <c r="I405" s="147" t="s">
        <v>2</v>
      </c>
      <c r="J405" s="146"/>
      <c r="K405" s="146"/>
      <c r="L405" s="146"/>
      <c r="M405" s="146"/>
      <c r="N405" s="146"/>
      <c r="O405" s="146"/>
      <c r="P405" s="146"/>
      <c r="Q405" s="146"/>
      <c r="R405" s="146"/>
      <c r="S405" s="146"/>
      <c r="T405" s="146"/>
      <c r="U405" s="146"/>
      <c r="V405" s="146"/>
      <c r="W405" s="147"/>
    </row>
    <row r="406" spans="1:23">
      <c r="A406" s="436"/>
      <c r="B406" s="419"/>
      <c r="C406" s="99"/>
      <c r="D406" s="96"/>
      <c r="E406" s="146" t="s">
        <v>156</v>
      </c>
      <c r="F406" s="146"/>
      <c r="G406" s="147" t="s">
        <v>6</v>
      </c>
      <c r="H406" s="10">
        <f t="shared" si="57"/>
        <v>0</v>
      </c>
      <c r="I406" s="147" t="s">
        <v>2</v>
      </c>
      <c r="J406" s="146"/>
      <c r="K406" s="146"/>
      <c r="L406" s="146"/>
      <c r="M406" s="146"/>
      <c r="N406" s="146"/>
      <c r="O406" s="146"/>
      <c r="P406" s="146"/>
      <c r="Q406" s="146"/>
      <c r="R406" s="146"/>
      <c r="S406" s="146"/>
      <c r="T406" s="146"/>
      <c r="U406" s="146"/>
      <c r="V406" s="146"/>
      <c r="W406" s="147"/>
    </row>
    <row r="407" spans="1:23">
      <c r="A407" s="436"/>
      <c r="B407" s="419"/>
      <c r="C407" s="99"/>
      <c r="D407" s="96"/>
      <c r="E407" s="146" t="s">
        <v>283</v>
      </c>
      <c r="F407" s="146"/>
      <c r="G407" s="147" t="s">
        <v>6</v>
      </c>
      <c r="H407" s="10">
        <f t="shared" si="57"/>
        <v>0</v>
      </c>
      <c r="I407" s="147" t="s">
        <v>2</v>
      </c>
      <c r="J407" s="146"/>
      <c r="K407" s="146"/>
      <c r="L407" s="146"/>
      <c r="M407" s="146"/>
      <c r="N407" s="146"/>
      <c r="O407" s="146"/>
      <c r="P407" s="146"/>
      <c r="Q407" s="146"/>
      <c r="R407" s="146"/>
      <c r="S407" s="146"/>
      <c r="T407" s="146"/>
      <c r="U407" s="146"/>
      <c r="V407" s="146"/>
      <c r="W407" s="147"/>
    </row>
    <row r="408" spans="1:23">
      <c r="A408" s="436"/>
      <c r="B408" s="419"/>
      <c r="C408" s="99"/>
      <c r="D408" s="96"/>
      <c r="E408" s="60"/>
      <c r="F408" s="60"/>
      <c r="G408" s="61"/>
      <c r="H408" s="62"/>
      <c r="I408" s="61"/>
      <c r="J408" s="61"/>
      <c r="K408" s="61"/>
      <c r="L408" s="61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</row>
    <row r="409" spans="1:23">
      <c r="A409" s="436"/>
      <c r="B409" s="419"/>
      <c r="C409" s="99"/>
      <c r="D409" s="89"/>
      <c r="E409" s="57" t="str">
        <f>"TOTAL "&amp;E399</f>
        <v xml:space="preserve">TOTAL ADDITIONAL KITCHEN CONCEPT </v>
      </c>
      <c r="F409" s="57"/>
      <c r="G409" s="57"/>
      <c r="H409" s="58">
        <f>SUM(H400:H408)</f>
        <v>0</v>
      </c>
      <c r="I409" s="57"/>
      <c r="J409" s="57"/>
      <c r="K409" s="58">
        <f t="shared" ref="K409:W409" si="58">SUM(K400:K408)</f>
        <v>0</v>
      </c>
      <c r="L409" s="58">
        <f t="shared" si="58"/>
        <v>0</v>
      </c>
      <c r="M409" s="58">
        <f t="shared" si="58"/>
        <v>0</v>
      </c>
      <c r="N409" s="58">
        <f t="shared" si="58"/>
        <v>0</v>
      </c>
      <c r="O409" s="58">
        <f t="shared" si="58"/>
        <v>0</v>
      </c>
      <c r="P409" s="58">
        <f t="shared" si="58"/>
        <v>0</v>
      </c>
      <c r="Q409" s="58">
        <f t="shared" si="58"/>
        <v>0</v>
      </c>
      <c r="R409" s="58">
        <f t="shared" si="58"/>
        <v>0</v>
      </c>
      <c r="S409" s="58">
        <f t="shared" si="58"/>
        <v>0</v>
      </c>
      <c r="T409" s="58">
        <f t="shared" si="58"/>
        <v>0</v>
      </c>
      <c r="U409" s="58">
        <f t="shared" si="58"/>
        <v>0</v>
      </c>
      <c r="V409" s="58">
        <f t="shared" si="58"/>
        <v>0</v>
      </c>
      <c r="W409" s="58">
        <f t="shared" si="58"/>
        <v>0</v>
      </c>
    </row>
    <row r="410" spans="1:23">
      <c r="A410" s="436"/>
      <c r="B410" s="419"/>
      <c r="C410" s="595"/>
      <c r="D410" s="48"/>
      <c r="E410" s="144"/>
      <c r="F410" s="144"/>
      <c r="G410" s="144"/>
      <c r="H410" s="596"/>
      <c r="I410" s="144"/>
      <c r="J410" s="144"/>
      <c r="K410" s="596"/>
      <c r="L410" s="596"/>
      <c r="M410" s="596"/>
      <c r="N410" s="596"/>
      <c r="O410" s="596"/>
      <c r="P410" s="596"/>
      <c r="Q410" s="596"/>
      <c r="R410" s="596"/>
      <c r="S410" s="596"/>
      <c r="T410" s="596"/>
      <c r="U410" s="596"/>
      <c r="V410" s="596"/>
      <c r="W410" s="596"/>
    </row>
    <row r="411" spans="1:23">
      <c r="A411" s="436"/>
      <c r="B411" s="419"/>
      <c r="C411" s="99"/>
      <c r="D411" s="89"/>
      <c r="E411" s="72" t="s">
        <v>374</v>
      </c>
      <c r="F411" s="72"/>
      <c r="G411" s="72"/>
      <c r="H411" s="73"/>
      <c r="I411" s="72"/>
      <c r="J411" s="72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</row>
    <row r="412" spans="1:23">
      <c r="A412" s="436"/>
      <c r="B412" s="419"/>
      <c r="C412" s="99"/>
      <c r="D412" s="96"/>
      <c r="E412" s="55"/>
      <c r="F412" s="55"/>
      <c r="G412" s="55"/>
      <c r="H412" s="56"/>
      <c r="I412" s="55"/>
      <c r="J412" s="55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</row>
    <row r="413" spans="1:23">
      <c r="A413" s="436"/>
      <c r="B413" s="419"/>
      <c r="C413" s="99"/>
      <c r="D413" s="96"/>
      <c r="E413" s="146" t="s">
        <v>168</v>
      </c>
      <c r="F413" s="146"/>
      <c r="G413" s="147" t="s">
        <v>6</v>
      </c>
      <c r="H413" s="10">
        <f t="shared" ref="H413:H419" si="59">MAX(K413:W413)</f>
        <v>0</v>
      </c>
      <c r="I413" s="147" t="s">
        <v>2</v>
      </c>
      <c r="J413" s="146"/>
      <c r="K413" s="146"/>
      <c r="L413" s="146"/>
      <c r="M413" s="146"/>
      <c r="N413" s="146"/>
      <c r="O413" s="146"/>
      <c r="P413" s="146"/>
      <c r="Q413" s="146"/>
      <c r="R413" s="146"/>
      <c r="S413" s="146"/>
      <c r="T413" s="146"/>
      <c r="U413" s="146"/>
      <c r="V413" s="146"/>
      <c r="W413" s="147"/>
    </row>
    <row r="414" spans="1:23">
      <c r="A414" s="436"/>
      <c r="B414" s="419"/>
      <c r="C414" s="99"/>
      <c r="D414" s="96"/>
      <c r="E414" s="146" t="s">
        <v>169</v>
      </c>
      <c r="F414" s="146"/>
      <c r="G414" s="147" t="s">
        <v>6</v>
      </c>
      <c r="H414" s="10">
        <f t="shared" si="59"/>
        <v>0</v>
      </c>
      <c r="I414" s="147" t="s">
        <v>2</v>
      </c>
      <c r="J414" s="146"/>
      <c r="K414" s="146"/>
      <c r="L414" s="146"/>
      <c r="M414" s="146"/>
      <c r="N414" s="146"/>
      <c r="O414" s="146"/>
      <c r="P414" s="146"/>
      <c r="Q414" s="146"/>
      <c r="R414" s="146"/>
      <c r="S414" s="146"/>
      <c r="T414" s="146"/>
      <c r="U414" s="146"/>
      <c r="V414" s="146"/>
      <c r="W414" s="147"/>
    </row>
    <row r="415" spans="1:23">
      <c r="A415" s="436"/>
      <c r="B415" s="419"/>
      <c r="C415" s="99"/>
      <c r="D415" s="96"/>
      <c r="E415" s="146" t="s">
        <v>164</v>
      </c>
      <c r="F415" s="146"/>
      <c r="G415" s="147" t="s">
        <v>6</v>
      </c>
      <c r="H415" s="10">
        <f t="shared" si="59"/>
        <v>0</v>
      </c>
      <c r="I415" s="147" t="s">
        <v>2</v>
      </c>
      <c r="J415" s="146"/>
      <c r="K415" s="146"/>
      <c r="L415" s="146"/>
      <c r="M415" s="146"/>
      <c r="N415" s="146"/>
      <c r="O415" s="146"/>
      <c r="P415" s="146"/>
      <c r="Q415" s="146"/>
      <c r="R415" s="146"/>
      <c r="S415" s="146"/>
      <c r="T415" s="146"/>
      <c r="U415" s="146"/>
      <c r="V415" s="146"/>
      <c r="W415" s="147"/>
    </row>
    <row r="416" spans="1:23">
      <c r="A416" s="436"/>
      <c r="B416" s="419"/>
      <c r="C416" s="99"/>
      <c r="D416" s="96"/>
      <c r="E416" s="146" t="s">
        <v>170</v>
      </c>
      <c r="F416" s="146"/>
      <c r="G416" s="147" t="s">
        <v>6</v>
      </c>
      <c r="H416" s="10">
        <f t="shared" si="59"/>
        <v>0</v>
      </c>
      <c r="I416" s="147" t="s">
        <v>2</v>
      </c>
      <c r="J416" s="146"/>
      <c r="K416" s="146"/>
      <c r="L416" s="146"/>
      <c r="M416" s="146"/>
      <c r="N416" s="146"/>
      <c r="O416" s="146"/>
      <c r="P416" s="146"/>
      <c r="Q416" s="146"/>
      <c r="R416" s="146"/>
      <c r="S416" s="146"/>
      <c r="T416" s="146"/>
      <c r="U416" s="146"/>
      <c r="V416" s="146"/>
      <c r="W416" s="147"/>
    </row>
    <row r="417" spans="1:23">
      <c r="A417" s="436"/>
      <c r="B417" s="419"/>
      <c r="C417" s="99"/>
      <c r="D417" s="96"/>
      <c r="E417" s="146" t="s">
        <v>154</v>
      </c>
      <c r="F417" s="146"/>
      <c r="G417" s="147" t="s">
        <v>6</v>
      </c>
      <c r="H417" s="10">
        <f t="shared" si="59"/>
        <v>0</v>
      </c>
      <c r="I417" s="147" t="s">
        <v>2</v>
      </c>
      <c r="J417" s="146"/>
      <c r="K417" s="146"/>
      <c r="L417" s="146"/>
      <c r="M417" s="146"/>
      <c r="N417" s="146"/>
      <c r="O417" s="146"/>
      <c r="P417" s="146"/>
      <c r="Q417" s="146"/>
      <c r="R417" s="146"/>
      <c r="S417" s="146"/>
      <c r="T417" s="146"/>
      <c r="U417" s="146"/>
      <c r="V417" s="146"/>
      <c r="W417" s="147"/>
    </row>
    <row r="418" spans="1:23">
      <c r="A418" s="436"/>
      <c r="B418" s="419"/>
      <c r="C418" s="99"/>
      <c r="D418" s="96"/>
      <c r="E418" s="146" t="s">
        <v>156</v>
      </c>
      <c r="F418" s="146"/>
      <c r="G418" s="147" t="s">
        <v>6</v>
      </c>
      <c r="H418" s="10">
        <f t="shared" si="59"/>
        <v>0</v>
      </c>
      <c r="I418" s="147" t="s">
        <v>2</v>
      </c>
      <c r="J418" s="146"/>
      <c r="K418" s="146"/>
      <c r="L418" s="146"/>
      <c r="M418" s="146"/>
      <c r="N418" s="146"/>
      <c r="O418" s="146"/>
      <c r="P418" s="146"/>
      <c r="Q418" s="146"/>
      <c r="R418" s="146"/>
      <c r="S418" s="146"/>
      <c r="T418" s="146"/>
      <c r="U418" s="146"/>
      <c r="V418" s="146"/>
      <c r="W418" s="147"/>
    </row>
    <row r="419" spans="1:23">
      <c r="A419" s="436"/>
      <c r="B419" s="419"/>
      <c r="C419" s="99"/>
      <c r="D419" s="96"/>
      <c r="E419" s="146" t="s">
        <v>283</v>
      </c>
      <c r="F419" s="146"/>
      <c r="G419" s="147" t="s">
        <v>6</v>
      </c>
      <c r="H419" s="10">
        <f t="shared" si="59"/>
        <v>0</v>
      </c>
      <c r="I419" s="147" t="s">
        <v>2</v>
      </c>
      <c r="J419" s="146"/>
      <c r="K419" s="146"/>
      <c r="L419" s="146"/>
      <c r="M419" s="146"/>
      <c r="N419" s="146"/>
      <c r="O419" s="146"/>
      <c r="P419" s="146"/>
      <c r="Q419" s="146"/>
      <c r="R419" s="146"/>
      <c r="S419" s="146"/>
      <c r="T419" s="146"/>
      <c r="U419" s="146"/>
      <c r="V419" s="146"/>
      <c r="W419" s="147"/>
    </row>
    <row r="420" spans="1:23">
      <c r="A420" s="436"/>
      <c r="B420" s="419"/>
      <c r="C420" s="99"/>
      <c r="D420" s="96"/>
      <c r="E420" s="60"/>
      <c r="F420" s="60"/>
      <c r="G420" s="61"/>
      <c r="H420" s="62"/>
      <c r="I420" s="61"/>
      <c r="J420" s="61"/>
      <c r="K420" s="61"/>
      <c r="L420" s="61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</row>
    <row r="421" spans="1:23">
      <c r="A421" s="436"/>
      <c r="B421" s="419"/>
      <c r="C421" s="99"/>
      <c r="D421" s="89"/>
      <c r="E421" s="57" t="str">
        <f>"TOTAL "&amp;E411</f>
        <v>TOTAL ROOM SERVICE KITCHEN</v>
      </c>
      <c r="F421" s="57"/>
      <c r="G421" s="57"/>
      <c r="H421" s="58">
        <f>SUM(H412:H420)</f>
        <v>0</v>
      </c>
      <c r="I421" s="57"/>
      <c r="J421" s="57"/>
      <c r="K421" s="58">
        <f t="shared" ref="K421:W421" si="60">SUM(K412:K420)</f>
        <v>0</v>
      </c>
      <c r="L421" s="58">
        <f t="shared" si="60"/>
        <v>0</v>
      </c>
      <c r="M421" s="58">
        <f t="shared" si="60"/>
        <v>0</v>
      </c>
      <c r="N421" s="58">
        <f t="shared" si="60"/>
        <v>0</v>
      </c>
      <c r="O421" s="58">
        <f t="shared" si="60"/>
        <v>0</v>
      </c>
      <c r="P421" s="58">
        <f t="shared" si="60"/>
        <v>0</v>
      </c>
      <c r="Q421" s="58">
        <f t="shared" si="60"/>
        <v>0</v>
      </c>
      <c r="R421" s="58">
        <f t="shared" si="60"/>
        <v>0</v>
      </c>
      <c r="S421" s="58">
        <f t="shared" si="60"/>
        <v>0</v>
      </c>
      <c r="T421" s="58">
        <f t="shared" si="60"/>
        <v>0</v>
      </c>
      <c r="U421" s="58">
        <f t="shared" si="60"/>
        <v>0</v>
      </c>
      <c r="V421" s="58">
        <f t="shared" si="60"/>
        <v>0</v>
      </c>
      <c r="W421" s="58">
        <f t="shared" si="60"/>
        <v>0</v>
      </c>
    </row>
    <row r="422" spans="1:23">
      <c r="A422" s="436"/>
      <c r="B422" s="419"/>
      <c r="C422" s="99"/>
      <c r="D422" s="48"/>
      <c r="E422" s="144"/>
      <c r="F422" s="144"/>
      <c r="G422" s="144"/>
      <c r="H422" s="596"/>
      <c r="I422" s="144"/>
      <c r="J422" s="144"/>
      <c r="K422" s="596"/>
      <c r="L422" s="596"/>
      <c r="M422" s="596"/>
      <c r="N422" s="596"/>
      <c r="O422" s="596"/>
      <c r="P422" s="596"/>
      <c r="Q422" s="596"/>
      <c r="R422" s="596"/>
      <c r="S422" s="596"/>
      <c r="T422" s="596"/>
      <c r="U422" s="596"/>
      <c r="V422" s="596"/>
      <c r="W422" s="596"/>
    </row>
    <row r="423" spans="1:23">
      <c r="A423" s="436"/>
      <c r="B423" s="419"/>
      <c r="C423" s="99"/>
      <c r="D423" s="89"/>
      <c r="E423" s="72" t="s">
        <v>418</v>
      </c>
      <c r="F423" s="72"/>
      <c r="G423" s="72"/>
      <c r="H423" s="73"/>
      <c r="I423" s="72"/>
      <c r="J423" s="72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</row>
    <row r="424" spans="1:23">
      <c r="A424" s="436"/>
      <c r="B424" s="419"/>
      <c r="C424" s="99"/>
      <c r="D424" s="96"/>
      <c r="E424" s="55"/>
      <c r="F424" s="55"/>
      <c r="G424" s="55"/>
      <c r="H424" s="56"/>
      <c r="I424" s="55"/>
      <c r="J424" s="55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</row>
    <row r="425" spans="1:23">
      <c r="A425" s="436"/>
      <c r="B425" s="419"/>
      <c r="C425" s="99"/>
      <c r="D425" s="96"/>
      <c r="E425" s="146" t="s">
        <v>168</v>
      </c>
      <c r="F425" s="146"/>
      <c r="G425" s="147" t="s">
        <v>6</v>
      </c>
      <c r="H425" s="10">
        <f t="shared" ref="H425:H431" si="61">MAX(K425:W425)</f>
        <v>0</v>
      </c>
      <c r="I425" s="147" t="s">
        <v>2</v>
      </c>
      <c r="J425" s="146"/>
      <c r="K425" s="146"/>
      <c r="L425" s="146"/>
      <c r="M425" s="146"/>
      <c r="N425" s="146"/>
      <c r="O425" s="146"/>
      <c r="P425" s="146"/>
      <c r="Q425" s="146"/>
      <c r="R425" s="146"/>
      <c r="S425" s="146"/>
      <c r="T425" s="146"/>
      <c r="U425" s="146"/>
      <c r="V425" s="146"/>
      <c r="W425" s="147"/>
    </row>
    <row r="426" spans="1:23">
      <c r="A426" s="436"/>
      <c r="B426" s="419"/>
      <c r="C426" s="99"/>
      <c r="D426" s="96"/>
      <c r="E426" s="146" t="s">
        <v>169</v>
      </c>
      <c r="F426" s="146"/>
      <c r="G426" s="147" t="s">
        <v>6</v>
      </c>
      <c r="H426" s="10">
        <f t="shared" si="61"/>
        <v>0</v>
      </c>
      <c r="I426" s="147" t="s">
        <v>2</v>
      </c>
      <c r="J426" s="146"/>
      <c r="K426" s="146"/>
      <c r="L426" s="146"/>
      <c r="M426" s="146"/>
      <c r="N426" s="146"/>
      <c r="O426" s="146"/>
      <c r="P426" s="146"/>
      <c r="Q426" s="146"/>
      <c r="R426" s="146"/>
      <c r="S426" s="146"/>
      <c r="T426" s="146"/>
      <c r="U426" s="146"/>
      <c r="V426" s="146"/>
      <c r="W426" s="147"/>
    </row>
    <row r="427" spans="1:23">
      <c r="A427" s="436"/>
      <c r="B427" s="419"/>
      <c r="C427" s="99"/>
      <c r="D427" s="96"/>
      <c r="E427" s="146" t="s">
        <v>164</v>
      </c>
      <c r="F427" s="146"/>
      <c r="G427" s="147" t="s">
        <v>6</v>
      </c>
      <c r="H427" s="10">
        <f t="shared" si="61"/>
        <v>0</v>
      </c>
      <c r="I427" s="147" t="s">
        <v>2</v>
      </c>
      <c r="J427" s="146"/>
      <c r="K427" s="146"/>
      <c r="L427" s="146"/>
      <c r="M427" s="146"/>
      <c r="N427" s="146"/>
      <c r="O427" s="146"/>
      <c r="P427" s="146"/>
      <c r="Q427" s="146"/>
      <c r="R427" s="146"/>
      <c r="S427" s="146"/>
      <c r="T427" s="146"/>
      <c r="U427" s="146"/>
      <c r="V427" s="146"/>
      <c r="W427" s="147"/>
    </row>
    <row r="428" spans="1:23">
      <c r="A428" s="436"/>
      <c r="B428" s="419"/>
      <c r="C428" s="99"/>
      <c r="D428" s="96"/>
      <c r="E428" s="146" t="s">
        <v>297</v>
      </c>
      <c r="F428" s="146"/>
      <c r="G428" s="147" t="s">
        <v>6</v>
      </c>
      <c r="H428" s="10">
        <f t="shared" si="61"/>
        <v>0</v>
      </c>
      <c r="I428" s="147" t="s">
        <v>2</v>
      </c>
      <c r="J428" s="146"/>
      <c r="K428" s="146"/>
      <c r="L428" s="146"/>
      <c r="M428" s="146"/>
      <c r="N428" s="146"/>
      <c r="O428" s="146"/>
      <c r="P428" s="146"/>
      <c r="Q428" s="146"/>
      <c r="R428" s="146"/>
      <c r="S428" s="146"/>
      <c r="T428" s="146"/>
      <c r="U428" s="146"/>
      <c r="V428" s="146"/>
      <c r="W428" s="147"/>
    </row>
    <row r="429" spans="1:23">
      <c r="A429" s="436"/>
      <c r="B429" s="419"/>
      <c r="C429" s="99"/>
      <c r="D429" s="96"/>
      <c r="E429" s="146" t="s">
        <v>298</v>
      </c>
      <c r="F429" s="146"/>
      <c r="G429" s="147" t="s">
        <v>6</v>
      </c>
      <c r="H429" s="10">
        <f t="shared" si="61"/>
        <v>0</v>
      </c>
      <c r="I429" s="147" t="s">
        <v>2</v>
      </c>
      <c r="J429" s="146"/>
      <c r="K429" s="146"/>
      <c r="L429" s="146"/>
      <c r="M429" s="146"/>
      <c r="N429" s="146"/>
      <c r="O429" s="146"/>
      <c r="P429" s="146"/>
      <c r="Q429" s="146"/>
      <c r="R429" s="146"/>
      <c r="S429" s="146"/>
      <c r="T429" s="146"/>
      <c r="U429" s="146"/>
      <c r="V429" s="146"/>
      <c r="W429" s="147"/>
    </row>
    <row r="430" spans="1:23">
      <c r="A430" s="436"/>
      <c r="B430" s="419"/>
      <c r="C430" s="99"/>
      <c r="D430" s="96"/>
      <c r="E430" s="146" t="s">
        <v>299</v>
      </c>
      <c r="F430" s="146"/>
      <c r="G430" s="147" t="s">
        <v>6</v>
      </c>
      <c r="H430" s="10">
        <f t="shared" si="61"/>
        <v>0</v>
      </c>
      <c r="I430" s="147" t="s">
        <v>2</v>
      </c>
      <c r="J430" s="146"/>
      <c r="K430" s="146"/>
      <c r="L430" s="146"/>
      <c r="M430" s="146"/>
      <c r="N430" s="146"/>
      <c r="O430" s="146"/>
      <c r="P430" s="146"/>
      <c r="Q430" s="146"/>
      <c r="R430" s="146"/>
      <c r="S430" s="146"/>
      <c r="T430" s="146"/>
      <c r="U430" s="146"/>
      <c r="V430" s="146"/>
      <c r="W430" s="147"/>
    </row>
    <row r="431" spans="1:23">
      <c r="A431" s="436"/>
      <c r="B431" s="419"/>
      <c r="C431" s="99"/>
      <c r="D431" s="96"/>
      <c r="E431" s="146" t="s">
        <v>283</v>
      </c>
      <c r="F431" s="146"/>
      <c r="G431" s="147" t="s">
        <v>6</v>
      </c>
      <c r="H431" s="10">
        <f t="shared" si="61"/>
        <v>0</v>
      </c>
      <c r="I431" s="147" t="s">
        <v>2</v>
      </c>
      <c r="J431" s="146"/>
      <c r="K431" s="146"/>
      <c r="L431" s="146"/>
      <c r="M431" s="146"/>
      <c r="N431" s="146"/>
      <c r="O431" s="146"/>
      <c r="P431" s="146"/>
      <c r="Q431" s="146"/>
      <c r="R431" s="146"/>
      <c r="S431" s="146"/>
      <c r="T431" s="146"/>
      <c r="U431" s="146"/>
      <c r="V431" s="146"/>
      <c r="W431" s="147"/>
    </row>
    <row r="432" spans="1:23">
      <c r="A432" s="436"/>
      <c r="B432" s="419"/>
      <c r="C432" s="99"/>
      <c r="D432" s="96"/>
      <c r="E432" s="60"/>
      <c r="F432" s="60"/>
      <c r="G432" s="61"/>
      <c r="H432" s="62"/>
      <c r="I432" s="61"/>
      <c r="J432" s="61"/>
      <c r="K432" s="61"/>
      <c r="L432" s="61"/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</row>
    <row r="433" spans="1:23">
      <c r="A433" s="436"/>
      <c r="B433" s="419"/>
      <c r="C433" s="99"/>
      <c r="D433" s="96"/>
      <c r="E433" s="57" t="str">
        <f>"TOTAL "&amp;E423</f>
        <v>TOTAL OTHER KITCHEN</v>
      </c>
      <c r="F433" s="57"/>
      <c r="G433" s="57"/>
      <c r="H433" s="58">
        <f>SUM(H424:H432)</f>
        <v>0</v>
      </c>
      <c r="I433" s="57"/>
      <c r="J433" s="57"/>
      <c r="K433" s="58">
        <f t="shared" ref="K433:W433" si="62">SUM(K424:K432)</f>
        <v>0</v>
      </c>
      <c r="L433" s="58">
        <f t="shared" si="62"/>
        <v>0</v>
      </c>
      <c r="M433" s="58">
        <f t="shared" si="62"/>
        <v>0</v>
      </c>
      <c r="N433" s="58">
        <f t="shared" si="62"/>
        <v>0</v>
      </c>
      <c r="O433" s="58">
        <f t="shared" si="62"/>
        <v>0</v>
      </c>
      <c r="P433" s="58">
        <f t="shared" si="62"/>
        <v>0</v>
      </c>
      <c r="Q433" s="58">
        <f t="shared" si="62"/>
        <v>0</v>
      </c>
      <c r="R433" s="58">
        <f t="shared" si="62"/>
        <v>0</v>
      </c>
      <c r="S433" s="58">
        <f t="shared" si="62"/>
        <v>0</v>
      </c>
      <c r="T433" s="58">
        <f t="shared" si="62"/>
        <v>0</v>
      </c>
      <c r="U433" s="58">
        <f t="shared" si="62"/>
        <v>0</v>
      </c>
      <c r="V433" s="58">
        <f>SUM(V424:V432)</f>
        <v>0</v>
      </c>
      <c r="W433" s="58">
        <f t="shared" si="62"/>
        <v>0</v>
      </c>
    </row>
    <row r="434" spans="1:23">
      <c r="A434" s="436"/>
      <c r="B434" s="419"/>
      <c r="C434" s="99"/>
      <c r="D434" s="112" t="str">
        <f>"TOTAL "&amp;D301</f>
        <v xml:space="preserve">TOTAL KITCHEN  </v>
      </c>
      <c r="E434" s="88"/>
      <c r="F434" s="75"/>
      <c r="G434" s="75"/>
      <c r="H434" s="76">
        <f>H343+H421+H433+H409+H385+H397+H357+H328+H317</f>
        <v>53</v>
      </c>
      <c r="I434" s="76"/>
      <c r="J434" s="76"/>
      <c r="K434" s="76">
        <f t="shared" ref="K434:W434" si="63">K343+K421+K433+K409+K385+K397+K357+K328+K317</f>
        <v>0</v>
      </c>
      <c r="L434" s="76">
        <f t="shared" si="63"/>
        <v>0</v>
      </c>
      <c r="M434" s="76">
        <f t="shared" si="63"/>
        <v>0</v>
      </c>
      <c r="N434" s="76">
        <f t="shared" si="63"/>
        <v>0</v>
      </c>
      <c r="O434" s="76">
        <f t="shared" si="63"/>
        <v>0</v>
      </c>
      <c r="P434" s="76">
        <f t="shared" si="63"/>
        <v>0</v>
      </c>
      <c r="Q434" s="76">
        <f t="shared" si="63"/>
        <v>0</v>
      </c>
      <c r="R434" s="76">
        <f t="shared" si="63"/>
        <v>0</v>
      </c>
      <c r="S434" s="76">
        <f t="shared" si="63"/>
        <v>1</v>
      </c>
      <c r="T434" s="76">
        <f t="shared" si="63"/>
        <v>3</v>
      </c>
      <c r="U434" s="76">
        <f t="shared" si="63"/>
        <v>3</v>
      </c>
      <c r="V434" s="76">
        <f>V343+V421+V433+V409+V385+V397+V357+V328+V317</f>
        <v>40</v>
      </c>
      <c r="W434" s="76">
        <f t="shared" si="63"/>
        <v>53</v>
      </c>
    </row>
    <row r="435" spans="1:23">
      <c r="A435" s="436"/>
      <c r="B435" s="419"/>
      <c r="D435" s="116"/>
      <c r="E435" s="77"/>
      <c r="F435" s="77"/>
      <c r="G435" s="19"/>
      <c r="H435" s="78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78"/>
    </row>
    <row r="436" spans="1:23">
      <c r="A436" s="436"/>
      <c r="B436" s="419"/>
      <c r="D436" s="89"/>
      <c r="E436" s="72" t="s">
        <v>110</v>
      </c>
      <c r="F436" s="72"/>
      <c r="G436" s="72"/>
      <c r="H436" s="73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  <c r="V436" s="72"/>
      <c r="W436" s="73"/>
    </row>
    <row r="437" spans="1:23">
      <c r="A437" s="436"/>
      <c r="B437" s="419"/>
      <c r="D437" s="89"/>
      <c r="E437" s="55"/>
      <c r="F437" s="55"/>
      <c r="G437" s="55"/>
      <c r="H437" s="56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6"/>
    </row>
    <row r="438" spans="1:23">
      <c r="A438" s="436"/>
      <c r="B438" s="419"/>
      <c r="D438" s="89"/>
      <c r="E438" s="146" t="s">
        <v>141</v>
      </c>
      <c r="F438" s="146"/>
      <c r="G438" s="147" t="s">
        <v>6</v>
      </c>
      <c r="H438" s="10">
        <f t="shared" ref="H438:H445" si="64">MAX(K438:W438)</f>
        <v>1</v>
      </c>
      <c r="I438" s="147" t="s">
        <v>2</v>
      </c>
      <c r="J438" s="147" t="s">
        <v>464</v>
      </c>
      <c r="K438" s="147"/>
      <c r="L438" s="147"/>
      <c r="M438" s="148"/>
      <c r="N438" s="148"/>
      <c r="O438" s="148"/>
      <c r="P438" s="148"/>
      <c r="Q438" s="148"/>
      <c r="R438" s="148"/>
      <c r="S438" s="148"/>
      <c r="T438" s="148"/>
      <c r="U438" s="148">
        <v>1</v>
      </c>
      <c r="V438" s="148">
        <v>1</v>
      </c>
      <c r="W438" s="148">
        <v>1</v>
      </c>
    </row>
    <row r="439" spans="1:23">
      <c r="A439" s="436"/>
      <c r="B439" s="419"/>
      <c r="D439" s="89"/>
      <c r="E439" s="146" t="s">
        <v>142</v>
      </c>
      <c r="F439" s="146"/>
      <c r="G439" s="147" t="s">
        <v>6</v>
      </c>
      <c r="H439" s="10">
        <f t="shared" si="64"/>
        <v>1</v>
      </c>
      <c r="I439" s="147" t="s">
        <v>2</v>
      </c>
      <c r="J439" s="147" t="s">
        <v>465</v>
      </c>
      <c r="K439" s="147"/>
      <c r="L439" s="147"/>
      <c r="M439" s="148"/>
      <c r="N439" s="148"/>
      <c r="O439" s="148"/>
      <c r="P439" s="148"/>
      <c r="Q439" s="148"/>
      <c r="R439" s="148"/>
      <c r="S439" s="148"/>
      <c r="T439" s="148"/>
      <c r="U439" s="148">
        <v>1</v>
      </c>
      <c r="V439" s="148">
        <v>1</v>
      </c>
      <c r="W439" s="148">
        <v>1</v>
      </c>
    </row>
    <row r="440" spans="1:23">
      <c r="A440" s="436"/>
      <c r="B440" s="419"/>
      <c r="D440" s="89"/>
      <c r="E440" s="146" t="s">
        <v>143</v>
      </c>
      <c r="F440" s="146"/>
      <c r="G440" s="147" t="s">
        <v>6</v>
      </c>
      <c r="H440" s="10">
        <f t="shared" si="64"/>
        <v>0</v>
      </c>
      <c r="I440" s="147" t="s">
        <v>2</v>
      </c>
      <c r="J440" s="147"/>
      <c r="K440" s="147"/>
      <c r="L440" s="147"/>
      <c r="M440" s="148"/>
      <c r="N440" s="148"/>
      <c r="O440" s="148"/>
      <c r="P440" s="148"/>
      <c r="Q440" s="148"/>
      <c r="R440" s="148"/>
      <c r="S440" s="148"/>
      <c r="T440" s="148"/>
      <c r="U440" s="148"/>
      <c r="V440" s="148"/>
      <c r="W440" s="148"/>
    </row>
    <row r="441" spans="1:23">
      <c r="A441" s="436"/>
      <c r="B441" s="419"/>
      <c r="D441" s="89"/>
      <c r="E441" s="146" t="s">
        <v>127</v>
      </c>
      <c r="F441" s="146"/>
      <c r="G441" s="147" t="s">
        <v>6</v>
      </c>
      <c r="H441" s="10">
        <f t="shared" si="64"/>
        <v>5</v>
      </c>
      <c r="I441" s="147" t="s">
        <v>2</v>
      </c>
      <c r="J441" s="147" t="s">
        <v>453</v>
      </c>
      <c r="K441" s="147"/>
      <c r="L441" s="147"/>
      <c r="M441" s="148"/>
      <c r="N441" s="148"/>
      <c r="O441" s="148"/>
      <c r="P441" s="148"/>
      <c r="Q441" s="148"/>
      <c r="R441" s="148"/>
      <c r="S441" s="148"/>
      <c r="T441" s="148"/>
      <c r="U441" s="148">
        <v>2</v>
      </c>
      <c r="V441" s="148">
        <v>4</v>
      </c>
      <c r="W441" s="148">
        <v>5</v>
      </c>
    </row>
    <row r="442" spans="1:23">
      <c r="A442" s="436"/>
      <c r="B442" s="419"/>
      <c r="D442" s="89"/>
      <c r="E442" s="146" t="s">
        <v>419</v>
      </c>
      <c r="F442" s="583"/>
      <c r="G442" s="147" t="s">
        <v>6</v>
      </c>
      <c r="H442" s="10">
        <f t="shared" si="64"/>
        <v>7</v>
      </c>
      <c r="I442" s="147" t="s">
        <v>2</v>
      </c>
      <c r="J442" s="147" t="s">
        <v>454</v>
      </c>
      <c r="K442" s="147"/>
      <c r="L442" s="147"/>
      <c r="M442" s="148"/>
      <c r="N442" s="148"/>
      <c r="O442" s="148"/>
      <c r="P442" s="148"/>
      <c r="Q442" s="148"/>
      <c r="R442" s="148"/>
      <c r="S442" s="148"/>
      <c r="T442" s="148"/>
      <c r="U442" s="148">
        <v>2</v>
      </c>
      <c r="V442" s="148">
        <v>5</v>
      </c>
      <c r="W442" s="148">
        <v>7</v>
      </c>
    </row>
    <row r="443" spans="1:23">
      <c r="A443" s="436"/>
      <c r="B443" s="419"/>
      <c r="D443" s="89"/>
      <c r="E443" s="146" t="s">
        <v>420</v>
      </c>
      <c r="F443" s="583"/>
      <c r="G443" s="147" t="s">
        <v>6</v>
      </c>
      <c r="H443" s="10">
        <f t="shared" si="64"/>
        <v>7</v>
      </c>
      <c r="I443" s="147" t="s">
        <v>2</v>
      </c>
      <c r="J443" s="147" t="s">
        <v>451</v>
      </c>
      <c r="K443" s="146"/>
      <c r="L443" s="146"/>
      <c r="M443" s="146"/>
      <c r="N443" s="146"/>
      <c r="O443" s="146"/>
      <c r="P443" s="146"/>
      <c r="Q443" s="146"/>
      <c r="R443" s="146"/>
      <c r="S443" s="146"/>
      <c r="T443" s="146"/>
      <c r="U443" s="148">
        <v>2</v>
      </c>
      <c r="V443" s="148">
        <v>5</v>
      </c>
      <c r="W443" s="147">
        <v>7</v>
      </c>
    </row>
    <row r="444" spans="1:23">
      <c r="A444" s="436"/>
      <c r="B444" s="419"/>
      <c r="D444" s="89"/>
      <c r="E444" s="146" t="s">
        <v>154</v>
      </c>
      <c r="F444" s="146"/>
      <c r="G444" s="147" t="s">
        <v>6</v>
      </c>
      <c r="H444" s="10">
        <f t="shared" si="64"/>
        <v>0</v>
      </c>
      <c r="I444" s="147" t="s">
        <v>2</v>
      </c>
      <c r="J444" s="146"/>
      <c r="K444" s="146"/>
      <c r="L444" s="146"/>
      <c r="M444" s="146"/>
      <c r="N444" s="146"/>
      <c r="O444" s="146"/>
      <c r="P444" s="146"/>
      <c r="Q444" s="146"/>
      <c r="R444" s="146"/>
      <c r="S444" s="146"/>
      <c r="T444" s="146"/>
      <c r="U444" s="146"/>
      <c r="V444" s="146"/>
      <c r="W444" s="147"/>
    </row>
    <row r="445" spans="1:23">
      <c r="A445" s="436"/>
      <c r="B445" s="419"/>
      <c r="D445" s="89"/>
      <c r="E445" s="146" t="s">
        <v>156</v>
      </c>
      <c r="F445" s="146"/>
      <c r="G445" s="147" t="s">
        <v>6</v>
      </c>
      <c r="H445" s="10">
        <f t="shared" si="64"/>
        <v>0</v>
      </c>
      <c r="I445" s="147" t="s">
        <v>2</v>
      </c>
      <c r="J445" s="146"/>
      <c r="K445" s="146"/>
      <c r="L445" s="146"/>
      <c r="M445" s="146"/>
      <c r="N445" s="146"/>
      <c r="O445" s="146"/>
      <c r="P445" s="146"/>
      <c r="Q445" s="146"/>
      <c r="R445" s="146"/>
      <c r="S445" s="146"/>
      <c r="T445" s="146"/>
      <c r="U445" s="146"/>
      <c r="V445" s="146"/>
      <c r="W445" s="147"/>
    </row>
    <row r="446" spans="1:23">
      <c r="A446" s="436"/>
      <c r="B446" s="419"/>
      <c r="D446" s="89"/>
      <c r="E446" s="60"/>
      <c r="F446" s="60"/>
      <c r="G446" s="61"/>
      <c r="H446" s="62"/>
      <c r="I446" s="61"/>
      <c r="J446" s="61"/>
      <c r="K446" s="61"/>
      <c r="L446" s="61"/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</row>
    <row r="447" spans="1:23">
      <c r="A447" s="436"/>
      <c r="B447" s="419"/>
      <c r="D447" s="89"/>
      <c r="E447" s="57" t="str">
        <f>"TOTAL "&amp;E436</f>
        <v xml:space="preserve">TOTAL STEWARDING   </v>
      </c>
      <c r="F447" s="57"/>
      <c r="G447" s="57"/>
      <c r="H447" s="58">
        <f>SUM(H437:H446)</f>
        <v>21</v>
      </c>
      <c r="I447" s="57"/>
      <c r="J447" s="57"/>
      <c r="K447" s="58">
        <f>SUM(K437:K446)</f>
        <v>0</v>
      </c>
      <c r="L447" s="58">
        <f>SUM(L437:L446)</f>
        <v>0</v>
      </c>
      <c r="M447" s="58">
        <f t="shared" ref="M447:W447" si="65">SUM(M437:M446)</f>
        <v>0</v>
      </c>
      <c r="N447" s="58">
        <f t="shared" si="65"/>
        <v>0</v>
      </c>
      <c r="O447" s="58">
        <f t="shared" si="65"/>
        <v>0</v>
      </c>
      <c r="P447" s="58">
        <f t="shared" si="65"/>
        <v>0</v>
      </c>
      <c r="Q447" s="58">
        <f t="shared" si="65"/>
        <v>0</v>
      </c>
      <c r="R447" s="58">
        <f t="shared" si="65"/>
        <v>0</v>
      </c>
      <c r="S447" s="58">
        <f t="shared" si="65"/>
        <v>0</v>
      </c>
      <c r="T447" s="58">
        <f t="shared" si="65"/>
        <v>0</v>
      </c>
      <c r="U447" s="58">
        <f t="shared" si="65"/>
        <v>8</v>
      </c>
      <c r="V447" s="58">
        <f>SUM(V437:V446)</f>
        <v>16</v>
      </c>
      <c r="W447" s="58">
        <f t="shared" si="65"/>
        <v>21</v>
      </c>
    </row>
    <row r="448" spans="1:23">
      <c r="A448" s="436"/>
      <c r="B448" s="419"/>
      <c r="C448" s="423" t="str">
        <f>"TOTAL "&amp;C162</f>
        <v>TOTAL FOOD &amp; BEVERAGE DIVISION</v>
      </c>
      <c r="D448" s="416"/>
      <c r="E448" s="416"/>
      <c r="F448" s="72"/>
      <c r="G448" s="72"/>
      <c r="H448" s="73">
        <f>+H447+H434+H299+H174</f>
        <v>180</v>
      </c>
      <c r="I448" s="73"/>
      <c r="J448" s="73"/>
      <c r="K448" s="73">
        <f t="shared" ref="K448:W448" si="66">+K447+K434+K299+K174</f>
        <v>0</v>
      </c>
      <c r="L448" s="73">
        <f t="shared" si="66"/>
        <v>0</v>
      </c>
      <c r="M448" s="73">
        <f t="shared" si="66"/>
        <v>0</v>
      </c>
      <c r="N448" s="73">
        <f t="shared" si="66"/>
        <v>0</v>
      </c>
      <c r="O448" s="73">
        <f t="shared" si="66"/>
        <v>0</v>
      </c>
      <c r="P448" s="73">
        <f t="shared" si="66"/>
        <v>0</v>
      </c>
      <c r="Q448" s="73">
        <f t="shared" si="66"/>
        <v>0</v>
      </c>
      <c r="R448" s="73">
        <f t="shared" si="66"/>
        <v>0</v>
      </c>
      <c r="S448" s="73">
        <f t="shared" si="66"/>
        <v>4</v>
      </c>
      <c r="T448" s="73">
        <f t="shared" si="66"/>
        <v>8</v>
      </c>
      <c r="U448" s="73">
        <f t="shared" si="66"/>
        <v>23</v>
      </c>
      <c r="V448" s="73">
        <f>+V447+V434+V299+V174</f>
        <v>120</v>
      </c>
      <c r="W448" s="73">
        <f t="shared" si="66"/>
        <v>179</v>
      </c>
    </row>
    <row r="449" spans="1:23">
      <c r="A449" s="436"/>
      <c r="D449" s="118"/>
      <c r="E449" s="81"/>
      <c r="F449" s="81"/>
      <c r="G449" s="123"/>
      <c r="H449" s="124"/>
      <c r="I449" s="123"/>
      <c r="J449" s="123"/>
      <c r="K449" s="123"/>
      <c r="L449" s="123"/>
      <c r="M449" s="123"/>
      <c r="N449" s="123"/>
      <c r="O449" s="123"/>
      <c r="P449" s="123"/>
      <c r="Q449" s="123"/>
      <c r="R449" s="123"/>
      <c r="S449" s="123"/>
      <c r="T449" s="123"/>
      <c r="U449" s="123"/>
      <c r="V449" s="123"/>
      <c r="W449" s="124"/>
    </row>
    <row r="450" spans="1:23">
      <c r="A450" s="436"/>
      <c r="B450" s="419"/>
      <c r="C450" s="424" t="s">
        <v>132</v>
      </c>
      <c r="D450" s="416"/>
      <c r="E450" s="80"/>
      <c r="F450" s="80"/>
      <c r="G450" s="425"/>
      <c r="H450" s="426"/>
      <c r="I450" s="425"/>
      <c r="J450" s="425"/>
      <c r="K450" s="425"/>
      <c r="L450" s="425"/>
      <c r="M450" s="425"/>
      <c r="N450" s="425"/>
      <c r="O450" s="425"/>
      <c r="P450" s="425"/>
      <c r="Q450" s="425"/>
      <c r="R450" s="425"/>
      <c r="S450" s="425"/>
      <c r="T450" s="425"/>
      <c r="U450" s="425"/>
      <c r="V450" s="425"/>
      <c r="W450" s="426"/>
    </row>
    <row r="451" spans="1:23">
      <c r="A451" s="436"/>
      <c r="B451" s="419"/>
      <c r="D451" s="125"/>
      <c r="E451" s="114" t="s">
        <v>131</v>
      </c>
      <c r="F451" s="114"/>
      <c r="G451" s="114"/>
      <c r="H451" s="115"/>
      <c r="I451" s="114"/>
      <c r="J451" s="114"/>
      <c r="K451" s="114"/>
      <c r="L451" s="114"/>
      <c r="M451" s="114"/>
      <c r="N451" s="114"/>
      <c r="O451" s="114"/>
      <c r="P451" s="114"/>
      <c r="Q451" s="114"/>
      <c r="R451" s="114"/>
      <c r="S451" s="114"/>
      <c r="T451" s="114"/>
      <c r="U451" s="114"/>
      <c r="V451" s="114"/>
      <c r="W451" s="115"/>
    </row>
    <row r="452" spans="1:23">
      <c r="A452" s="436"/>
      <c r="B452" s="419"/>
      <c r="D452" s="89"/>
      <c r="E452" s="55"/>
      <c r="F452" s="55"/>
      <c r="G452" s="55"/>
      <c r="H452" s="56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6"/>
    </row>
    <row r="453" spans="1:23" ht="22.5">
      <c r="A453" s="436"/>
      <c r="B453" s="419"/>
      <c r="D453" s="89"/>
      <c r="E453" s="146" t="s">
        <v>192</v>
      </c>
      <c r="F453" s="146"/>
      <c r="G453" s="147" t="s">
        <v>0</v>
      </c>
      <c r="H453" s="10">
        <f t="shared" ref="H453:H477" si="67">MAX(K453:W453)</f>
        <v>1</v>
      </c>
      <c r="I453" s="147" t="s">
        <v>1</v>
      </c>
      <c r="J453" s="147" t="s">
        <v>483</v>
      </c>
      <c r="K453" s="147"/>
      <c r="L453" s="147"/>
      <c r="M453" s="148"/>
      <c r="N453" s="148"/>
      <c r="O453" s="148"/>
      <c r="P453" s="148"/>
      <c r="Q453" s="148"/>
      <c r="R453" s="148">
        <v>1</v>
      </c>
      <c r="S453" s="148">
        <v>1</v>
      </c>
      <c r="T453" s="148">
        <v>1</v>
      </c>
      <c r="U453" s="148">
        <v>1</v>
      </c>
      <c r="V453" s="148">
        <v>1</v>
      </c>
      <c r="W453" s="148">
        <v>1</v>
      </c>
    </row>
    <row r="454" spans="1:23">
      <c r="A454" s="436"/>
      <c r="B454" s="419"/>
      <c r="D454" s="89"/>
      <c r="E454" s="146" t="s">
        <v>439</v>
      </c>
      <c r="F454" s="146"/>
      <c r="G454" s="147" t="s">
        <v>0</v>
      </c>
      <c r="H454" s="10">
        <f t="shared" si="67"/>
        <v>1</v>
      </c>
      <c r="I454" s="147" t="s">
        <v>2</v>
      </c>
      <c r="J454" s="147" t="s">
        <v>484</v>
      </c>
      <c r="K454" s="147"/>
      <c r="L454" s="147"/>
      <c r="M454" s="148"/>
      <c r="N454" s="148"/>
      <c r="O454" s="148"/>
      <c r="P454" s="148"/>
      <c r="Q454" s="148"/>
      <c r="R454" s="779"/>
      <c r="S454" s="779"/>
      <c r="T454" s="779">
        <v>1</v>
      </c>
      <c r="U454" s="779">
        <v>1</v>
      </c>
      <c r="V454" s="779">
        <v>1</v>
      </c>
      <c r="W454" s="779">
        <v>1</v>
      </c>
    </row>
    <row r="455" spans="1:23">
      <c r="A455" s="436"/>
      <c r="B455" s="419"/>
      <c r="D455" s="89"/>
      <c r="E455" s="146" t="s">
        <v>72</v>
      </c>
      <c r="F455" s="781"/>
      <c r="G455" s="147" t="s">
        <v>0</v>
      </c>
      <c r="H455" s="10">
        <f t="shared" si="67"/>
        <v>1</v>
      </c>
      <c r="I455" s="147" t="s">
        <v>2</v>
      </c>
      <c r="J455" s="147" t="s">
        <v>466</v>
      </c>
      <c r="K455" s="147"/>
      <c r="L455" s="147"/>
      <c r="M455" s="148"/>
      <c r="N455" s="148"/>
      <c r="O455" s="148"/>
      <c r="P455" s="148"/>
      <c r="Q455" s="148"/>
      <c r="R455" s="148"/>
      <c r="S455" s="148"/>
      <c r="T455" s="148">
        <v>1</v>
      </c>
      <c r="U455" s="148">
        <v>1</v>
      </c>
      <c r="V455" s="148">
        <v>1</v>
      </c>
      <c r="W455" s="148">
        <v>1</v>
      </c>
    </row>
    <row r="456" spans="1:23">
      <c r="A456" s="436"/>
      <c r="B456" s="419"/>
      <c r="D456" s="89"/>
      <c r="E456" s="146" t="s">
        <v>428</v>
      </c>
      <c r="F456" s="146"/>
      <c r="G456" s="147" t="s">
        <v>0</v>
      </c>
      <c r="H456" s="10">
        <f t="shared" si="67"/>
        <v>1</v>
      </c>
      <c r="I456" s="147" t="s">
        <v>2</v>
      </c>
      <c r="J456" s="147" t="s">
        <v>466</v>
      </c>
      <c r="K456" s="147"/>
      <c r="L456" s="147"/>
      <c r="M456" s="148"/>
      <c r="N456" s="148"/>
      <c r="O456" s="148"/>
      <c r="P456" s="148"/>
      <c r="Q456" s="148"/>
      <c r="R456" s="148"/>
      <c r="S456" s="148">
        <v>1</v>
      </c>
      <c r="T456" s="148">
        <v>1</v>
      </c>
      <c r="U456" s="148">
        <v>1</v>
      </c>
      <c r="V456" s="148">
        <v>1</v>
      </c>
      <c r="W456" s="148">
        <v>1</v>
      </c>
    </row>
    <row r="457" spans="1:23">
      <c r="A457" s="436"/>
      <c r="B457" s="419"/>
      <c r="D457" s="89"/>
      <c r="E457" s="146" t="s">
        <v>421</v>
      </c>
      <c r="F457" s="146"/>
      <c r="G457" s="147" t="s">
        <v>0</v>
      </c>
      <c r="H457" s="10">
        <f t="shared" si="67"/>
        <v>1</v>
      </c>
      <c r="I457" s="147" t="s">
        <v>2</v>
      </c>
      <c r="J457" s="147" t="s">
        <v>485</v>
      </c>
      <c r="K457" s="147"/>
      <c r="L457" s="147"/>
      <c r="M457" s="148"/>
      <c r="N457" s="148"/>
      <c r="O457" s="148"/>
      <c r="P457" s="148"/>
      <c r="Q457" s="148">
        <v>1</v>
      </c>
      <c r="R457" s="148">
        <v>1</v>
      </c>
      <c r="S457" s="148">
        <v>1</v>
      </c>
      <c r="T457" s="148">
        <v>1</v>
      </c>
      <c r="U457" s="148">
        <v>1</v>
      </c>
      <c r="V457" s="148">
        <v>1</v>
      </c>
      <c r="W457" s="148">
        <v>1</v>
      </c>
    </row>
    <row r="458" spans="1:23">
      <c r="A458" s="436"/>
      <c r="B458" s="419"/>
      <c r="D458" s="89"/>
      <c r="E458" s="568" t="s">
        <v>193</v>
      </c>
      <c r="F458" s="568"/>
      <c r="G458" s="147" t="s">
        <v>0</v>
      </c>
      <c r="H458" s="10">
        <f t="shared" si="67"/>
        <v>1</v>
      </c>
      <c r="I458" s="147" t="s">
        <v>2</v>
      </c>
      <c r="J458" s="147" t="s">
        <v>441</v>
      </c>
      <c r="K458" s="147"/>
      <c r="L458" s="147"/>
      <c r="M458" s="148"/>
      <c r="N458" s="148"/>
      <c r="O458" s="148"/>
      <c r="P458" s="148"/>
      <c r="Q458" s="148"/>
      <c r="R458" s="148"/>
      <c r="S458" s="148"/>
      <c r="T458" s="148">
        <v>1</v>
      </c>
      <c r="U458" s="148">
        <v>1</v>
      </c>
      <c r="V458" s="148">
        <v>1</v>
      </c>
      <c r="W458" s="148">
        <v>1</v>
      </c>
    </row>
    <row r="459" spans="1:23">
      <c r="A459" s="436"/>
      <c r="B459" s="419"/>
      <c r="D459" s="89"/>
      <c r="E459" s="568" t="s">
        <v>194</v>
      </c>
      <c r="F459" s="568"/>
      <c r="G459" s="147" t="s">
        <v>0</v>
      </c>
      <c r="H459" s="10">
        <f t="shared" si="67"/>
        <v>0</v>
      </c>
      <c r="I459" s="147" t="s">
        <v>2</v>
      </c>
      <c r="J459" s="147"/>
      <c r="K459" s="147"/>
      <c r="L459" s="147"/>
      <c r="M459" s="148"/>
      <c r="N459" s="148"/>
      <c r="O459" s="148"/>
      <c r="P459" s="148"/>
      <c r="Q459" s="148"/>
      <c r="R459" s="148"/>
      <c r="S459" s="148"/>
      <c r="T459" s="148"/>
      <c r="U459" s="148"/>
      <c r="V459" s="148"/>
      <c r="W459" s="148"/>
    </row>
    <row r="460" spans="1:23">
      <c r="A460" s="436"/>
      <c r="B460" s="419"/>
      <c r="D460" s="89"/>
      <c r="E460" s="146" t="s">
        <v>195</v>
      </c>
      <c r="F460" s="146"/>
      <c r="G460" s="147" t="s">
        <v>6</v>
      </c>
      <c r="H460" s="10">
        <f t="shared" si="67"/>
        <v>1</v>
      </c>
      <c r="I460" s="147" t="s">
        <v>2</v>
      </c>
      <c r="J460" s="147" t="s">
        <v>445</v>
      </c>
      <c r="K460" s="147"/>
      <c r="L460" s="147"/>
      <c r="M460" s="148"/>
      <c r="N460" s="148"/>
      <c r="O460" s="148"/>
      <c r="P460" s="148"/>
      <c r="Q460" s="148"/>
      <c r="R460" s="148"/>
      <c r="S460" s="148"/>
      <c r="T460" s="148"/>
      <c r="U460" s="148"/>
      <c r="V460" s="148">
        <v>1</v>
      </c>
      <c r="W460" s="148">
        <v>1</v>
      </c>
    </row>
    <row r="461" spans="1:23">
      <c r="A461" s="436"/>
      <c r="B461" s="419"/>
      <c r="D461" s="89"/>
      <c r="E461" s="146" t="s">
        <v>198</v>
      </c>
      <c r="F461" s="146"/>
      <c r="G461" s="147" t="s">
        <v>6</v>
      </c>
      <c r="H461" s="10">
        <f t="shared" si="67"/>
        <v>1</v>
      </c>
      <c r="I461" s="147" t="s">
        <v>2</v>
      </c>
      <c r="J461" s="147" t="s">
        <v>447</v>
      </c>
      <c r="K461" s="147"/>
      <c r="L461" s="147"/>
      <c r="M461" s="148"/>
      <c r="N461" s="148"/>
      <c r="O461" s="148"/>
      <c r="P461" s="148"/>
      <c r="Q461" s="148"/>
      <c r="R461" s="148"/>
      <c r="S461" s="148"/>
      <c r="T461" s="148"/>
      <c r="U461" s="148"/>
      <c r="V461" s="148">
        <v>1</v>
      </c>
      <c r="W461" s="148">
        <v>1</v>
      </c>
    </row>
    <row r="462" spans="1:23">
      <c r="A462" s="436"/>
      <c r="B462" s="419"/>
      <c r="D462" s="89"/>
      <c r="E462" s="146" t="s">
        <v>197</v>
      </c>
      <c r="F462" s="146"/>
      <c r="G462" s="147" t="s">
        <v>6</v>
      </c>
      <c r="H462" s="10">
        <f t="shared" si="67"/>
        <v>1</v>
      </c>
      <c r="I462" s="147" t="s">
        <v>2</v>
      </c>
      <c r="J462" s="147" t="s">
        <v>447</v>
      </c>
      <c r="K462" s="147"/>
      <c r="L462" s="147"/>
      <c r="M462" s="148"/>
      <c r="N462" s="148"/>
      <c r="O462" s="148"/>
      <c r="P462" s="148"/>
      <c r="Q462" s="148"/>
      <c r="R462" s="148"/>
      <c r="S462" s="148"/>
      <c r="T462" s="148"/>
      <c r="U462" s="148"/>
      <c r="V462" s="148">
        <v>1</v>
      </c>
      <c r="W462" s="148">
        <v>1</v>
      </c>
    </row>
    <row r="463" spans="1:23">
      <c r="A463" s="436"/>
      <c r="B463" s="419"/>
      <c r="D463" s="89"/>
      <c r="E463" s="146" t="s">
        <v>199</v>
      </c>
      <c r="F463" s="146"/>
      <c r="G463" s="147" t="s">
        <v>6</v>
      </c>
      <c r="H463" s="10">
        <f t="shared" si="67"/>
        <v>0</v>
      </c>
      <c r="I463" s="147" t="s">
        <v>2</v>
      </c>
      <c r="K463" s="147"/>
      <c r="L463" s="147"/>
      <c r="M463" s="148"/>
      <c r="N463" s="148"/>
      <c r="O463" s="148"/>
      <c r="P463" s="148"/>
      <c r="Q463" s="148"/>
      <c r="R463" s="148"/>
      <c r="S463" s="148"/>
      <c r="T463" s="148"/>
      <c r="U463" s="148"/>
      <c r="V463" s="148"/>
      <c r="W463" s="148"/>
    </row>
    <row r="464" spans="1:23">
      <c r="A464" s="436"/>
      <c r="B464" s="419"/>
      <c r="D464" s="89"/>
      <c r="E464" s="146" t="s">
        <v>196</v>
      </c>
      <c r="F464" s="146"/>
      <c r="G464" s="147" t="s">
        <v>6</v>
      </c>
      <c r="H464" s="10">
        <f t="shared" si="67"/>
        <v>2</v>
      </c>
      <c r="I464" s="147" t="s">
        <v>2</v>
      </c>
      <c r="J464" s="147" t="s">
        <v>445</v>
      </c>
      <c r="K464" s="147"/>
      <c r="L464" s="147"/>
      <c r="M464" s="148"/>
      <c r="N464" s="148"/>
      <c r="O464" s="148"/>
      <c r="P464" s="148"/>
      <c r="Q464" s="148"/>
      <c r="R464" s="148"/>
      <c r="S464" s="148"/>
      <c r="T464" s="148"/>
      <c r="U464" s="148">
        <v>1</v>
      </c>
      <c r="V464" s="148">
        <v>2</v>
      </c>
      <c r="W464" s="148">
        <v>2</v>
      </c>
    </row>
    <row r="465" spans="1:23">
      <c r="A465" s="436"/>
      <c r="B465" s="419"/>
      <c r="D465" s="89"/>
      <c r="E465" s="146" t="s">
        <v>200</v>
      </c>
      <c r="F465" s="819"/>
      <c r="G465" s="147" t="s">
        <v>6</v>
      </c>
      <c r="H465" s="10">
        <f t="shared" si="67"/>
        <v>1</v>
      </c>
      <c r="I465" s="147" t="s">
        <v>2</v>
      </c>
      <c r="J465" s="147" t="s">
        <v>447</v>
      </c>
      <c r="K465" s="147"/>
      <c r="L465" s="147"/>
      <c r="M465" s="148"/>
      <c r="N465" s="148"/>
      <c r="O465" s="148"/>
      <c r="P465" s="148"/>
      <c r="Q465" s="148"/>
      <c r="R465" s="148"/>
      <c r="S465" s="148"/>
      <c r="T465" s="148"/>
      <c r="U465" s="148">
        <v>1</v>
      </c>
      <c r="V465" s="148">
        <v>1</v>
      </c>
      <c r="W465" s="148">
        <v>1</v>
      </c>
    </row>
    <row r="466" spans="1:23">
      <c r="A466" s="436"/>
      <c r="B466" s="419"/>
      <c r="D466" s="89"/>
      <c r="E466" s="146" t="s">
        <v>201</v>
      </c>
      <c r="F466" s="146"/>
      <c r="G466" s="147" t="s">
        <v>6</v>
      </c>
      <c r="H466" s="10">
        <f t="shared" si="67"/>
        <v>1</v>
      </c>
      <c r="I466" s="147" t="s">
        <v>2</v>
      </c>
      <c r="J466" s="147" t="s">
        <v>447</v>
      </c>
      <c r="K466" s="147"/>
      <c r="L466" s="147"/>
      <c r="M466" s="148"/>
      <c r="N466" s="148"/>
      <c r="O466" s="148"/>
      <c r="P466" s="148"/>
      <c r="Q466" s="148"/>
      <c r="R466" s="148"/>
      <c r="S466" s="148"/>
      <c r="T466" s="148">
        <v>1</v>
      </c>
      <c r="U466" s="148">
        <v>1</v>
      </c>
      <c r="V466" s="148">
        <v>1</v>
      </c>
      <c r="W466" s="148">
        <v>1</v>
      </c>
    </row>
    <row r="467" spans="1:23">
      <c r="A467" s="436"/>
      <c r="B467" s="419"/>
      <c r="D467" s="89"/>
      <c r="E467" s="146" t="s">
        <v>202</v>
      </c>
      <c r="F467" s="146"/>
      <c r="G467" s="147" t="s">
        <v>6</v>
      </c>
      <c r="H467" s="10">
        <f t="shared" si="67"/>
        <v>2</v>
      </c>
      <c r="I467" s="147" t="s">
        <v>2</v>
      </c>
      <c r="J467" s="147" t="s">
        <v>446</v>
      </c>
      <c r="K467" s="147"/>
      <c r="L467" s="147"/>
      <c r="M467" s="148"/>
      <c r="N467" s="148"/>
      <c r="O467" s="148"/>
      <c r="P467" s="148"/>
      <c r="Q467" s="148"/>
      <c r="R467" s="148"/>
      <c r="S467" s="148"/>
      <c r="T467" s="148"/>
      <c r="U467" s="148">
        <v>2</v>
      </c>
      <c r="V467" s="148">
        <v>2</v>
      </c>
      <c r="W467" s="148">
        <v>2</v>
      </c>
    </row>
    <row r="468" spans="1:23">
      <c r="A468" s="436"/>
      <c r="B468" s="419"/>
      <c r="D468" s="89"/>
      <c r="E468" s="146" t="s">
        <v>203</v>
      </c>
      <c r="F468" s="146"/>
      <c r="G468" s="147" t="s">
        <v>6</v>
      </c>
      <c r="H468" s="10">
        <f t="shared" si="67"/>
        <v>0</v>
      </c>
      <c r="I468" s="147" t="s">
        <v>2</v>
      </c>
      <c r="J468" s="147"/>
      <c r="K468" s="147"/>
      <c r="L468" s="147"/>
      <c r="M468" s="148"/>
      <c r="N468" s="148"/>
      <c r="O468" s="148"/>
      <c r="P468" s="148"/>
      <c r="Q468" s="148"/>
      <c r="R468" s="148"/>
      <c r="S468" s="148"/>
      <c r="T468" s="148"/>
      <c r="U468" s="148"/>
      <c r="V468" s="148"/>
      <c r="W468" s="148"/>
    </row>
    <row r="469" spans="1:23">
      <c r="A469" s="436"/>
      <c r="B469" s="419"/>
      <c r="D469" s="89"/>
      <c r="E469" s="146" t="s">
        <v>520</v>
      </c>
      <c r="F469" s="146"/>
      <c r="G469" s="147" t="s">
        <v>6</v>
      </c>
      <c r="H469" s="10">
        <f t="shared" si="67"/>
        <v>1</v>
      </c>
      <c r="I469" s="147" t="s">
        <v>2</v>
      </c>
      <c r="J469" s="147" t="s">
        <v>447</v>
      </c>
      <c r="K469" s="147"/>
      <c r="L469" s="147"/>
      <c r="M469" s="148"/>
      <c r="N469" s="148"/>
      <c r="O469" s="148"/>
      <c r="P469" s="148"/>
      <c r="Q469" s="148"/>
      <c r="R469" s="148"/>
      <c r="S469" s="148">
        <v>1</v>
      </c>
      <c r="T469" s="148">
        <v>1</v>
      </c>
      <c r="U469" s="148">
        <v>1</v>
      </c>
      <c r="V469" s="148">
        <v>1</v>
      </c>
      <c r="W469" s="148">
        <v>1</v>
      </c>
    </row>
    <row r="470" spans="1:23">
      <c r="A470" s="436"/>
      <c r="B470" s="419"/>
      <c r="D470" s="89"/>
      <c r="E470" s="146" t="s">
        <v>204</v>
      </c>
      <c r="F470" s="146"/>
      <c r="G470" s="147" t="s">
        <v>6</v>
      </c>
      <c r="H470" s="10">
        <f t="shared" si="67"/>
        <v>1</v>
      </c>
      <c r="I470" s="147" t="s">
        <v>2</v>
      </c>
      <c r="J470" s="147" t="s">
        <v>467</v>
      </c>
      <c r="K470" s="147"/>
      <c r="L470" s="147"/>
      <c r="M470" s="148"/>
      <c r="N470" s="148"/>
      <c r="O470" s="148"/>
      <c r="P470" s="148"/>
      <c r="Q470" s="148"/>
      <c r="R470" s="148"/>
      <c r="S470" s="148"/>
      <c r="T470" s="148">
        <v>1</v>
      </c>
      <c r="U470" s="148">
        <v>1</v>
      </c>
      <c r="V470" s="148">
        <v>1</v>
      </c>
      <c r="W470" s="148">
        <v>1</v>
      </c>
    </row>
    <row r="471" spans="1:23">
      <c r="A471" s="436"/>
      <c r="B471" s="419"/>
      <c r="D471" s="89"/>
      <c r="E471" s="146" t="s">
        <v>205</v>
      </c>
      <c r="F471" s="146"/>
      <c r="G471" s="147" t="s">
        <v>6</v>
      </c>
      <c r="H471" s="10">
        <f t="shared" si="67"/>
        <v>1</v>
      </c>
      <c r="I471" s="147" t="s">
        <v>2</v>
      </c>
      <c r="J471" s="147" t="s">
        <v>466</v>
      </c>
      <c r="K471" s="147"/>
      <c r="L471" s="147"/>
      <c r="M471" s="148"/>
      <c r="N471" s="148"/>
      <c r="O471" s="148"/>
      <c r="P471" s="148"/>
      <c r="Q471" s="148"/>
      <c r="R471" s="148"/>
      <c r="S471" s="148"/>
      <c r="T471" s="148"/>
      <c r="U471" s="148"/>
      <c r="V471" s="148">
        <v>1</v>
      </c>
      <c r="W471" s="148">
        <v>1</v>
      </c>
    </row>
    <row r="472" spans="1:23">
      <c r="A472" s="436"/>
      <c r="B472" s="419"/>
      <c r="D472" s="89"/>
      <c r="E472" s="146" t="s">
        <v>206</v>
      </c>
      <c r="F472" s="146"/>
      <c r="G472" s="147" t="s">
        <v>6</v>
      </c>
      <c r="H472" s="10">
        <f t="shared" si="67"/>
        <v>0</v>
      </c>
      <c r="I472" s="147" t="s">
        <v>2</v>
      </c>
      <c r="K472" s="147"/>
      <c r="L472" s="147"/>
      <c r="M472" s="148"/>
      <c r="N472" s="148"/>
      <c r="O472" s="148"/>
      <c r="P472" s="148"/>
      <c r="Q472" s="148"/>
      <c r="R472" s="148"/>
      <c r="S472" s="148"/>
      <c r="T472" s="148"/>
      <c r="U472" s="148"/>
      <c r="V472" s="148"/>
      <c r="W472" s="148"/>
    </row>
    <row r="473" spans="1:23">
      <c r="A473" s="436"/>
      <c r="B473" s="419"/>
      <c r="D473" s="89"/>
      <c r="E473" s="146" t="s">
        <v>207</v>
      </c>
      <c r="F473" s="146"/>
      <c r="G473" s="147" t="s">
        <v>6</v>
      </c>
      <c r="H473" s="10">
        <f t="shared" si="67"/>
        <v>6</v>
      </c>
      <c r="I473" s="147" t="s">
        <v>2</v>
      </c>
      <c r="J473" s="147" t="s">
        <v>454</v>
      </c>
      <c r="K473" s="147"/>
      <c r="L473" s="147"/>
      <c r="M473" s="148"/>
      <c r="N473" s="148"/>
      <c r="O473" s="148"/>
      <c r="P473" s="148"/>
      <c r="Q473" s="148"/>
      <c r="R473" s="148"/>
      <c r="S473" s="148"/>
      <c r="T473" s="148"/>
      <c r="U473" s="148"/>
      <c r="V473" s="148">
        <v>4</v>
      </c>
      <c r="W473" s="148">
        <v>6</v>
      </c>
    </row>
    <row r="474" spans="1:23">
      <c r="A474" s="436"/>
      <c r="B474" s="419"/>
      <c r="D474" s="89"/>
      <c r="E474" s="146" t="s">
        <v>154</v>
      </c>
      <c r="F474" s="146"/>
      <c r="G474" s="147" t="s">
        <v>6</v>
      </c>
      <c r="H474" s="10">
        <f t="shared" si="67"/>
        <v>0</v>
      </c>
      <c r="I474" s="147" t="s">
        <v>2</v>
      </c>
      <c r="J474" s="146"/>
      <c r="K474" s="146"/>
      <c r="L474" s="146"/>
      <c r="M474" s="146"/>
      <c r="N474" s="146"/>
      <c r="O474" s="146"/>
      <c r="P474" s="146"/>
      <c r="Q474" s="146"/>
      <c r="R474" s="146"/>
      <c r="S474" s="146"/>
      <c r="T474" s="146"/>
      <c r="U474" s="146"/>
      <c r="V474" s="146"/>
      <c r="W474" s="147"/>
    </row>
    <row r="475" spans="1:23">
      <c r="A475" s="436"/>
      <c r="B475" s="419"/>
      <c r="D475" s="89"/>
      <c r="E475" s="146" t="s">
        <v>156</v>
      </c>
      <c r="F475" s="146"/>
      <c r="G475" s="147" t="s">
        <v>6</v>
      </c>
      <c r="H475" s="10">
        <f t="shared" si="67"/>
        <v>0</v>
      </c>
      <c r="I475" s="147" t="s">
        <v>2</v>
      </c>
      <c r="J475" s="146"/>
      <c r="K475" s="146"/>
      <c r="L475" s="146"/>
      <c r="M475" s="146"/>
      <c r="N475" s="146"/>
      <c r="O475" s="146"/>
      <c r="P475" s="146"/>
      <c r="Q475" s="146"/>
      <c r="R475" s="146"/>
      <c r="S475" s="146"/>
      <c r="T475" s="146"/>
      <c r="U475" s="146"/>
      <c r="V475" s="146"/>
      <c r="W475" s="147"/>
    </row>
    <row r="476" spans="1:23">
      <c r="A476" s="436"/>
      <c r="B476" s="419"/>
      <c r="D476" s="89"/>
      <c r="E476" s="146" t="s">
        <v>283</v>
      </c>
      <c r="F476" s="146"/>
      <c r="G476" s="147" t="s">
        <v>6</v>
      </c>
      <c r="H476" s="10">
        <f t="shared" si="67"/>
        <v>0</v>
      </c>
      <c r="I476" s="147" t="s">
        <v>2</v>
      </c>
      <c r="J476" s="146"/>
      <c r="K476" s="146"/>
      <c r="L476" s="146"/>
      <c r="M476" s="146"/>
      <c r="N476" s="146"/>
      <c r="O476" s="146"/>
      <c r="P476" s="146"/>
      <c r="Q476" s="146"/>
      <c r="R476" s="146"/>
      <c r="S476" s="146"/>
      <c r="T476" s="146"/>
      <c r="U476" s="146"/>
      <c r="V476" s="146"/>
      <c r="W476" s="147"/>
    </row>
    <row r="477" spans="1:23">
      <c r="A477" s="436"/>
      <c r="B477" s="419"/>
      <c r="D477" s="89"/>
      <c r="E477" s="146" t="s">
        <v>284</v>
      </c>
      <c r="F477" s="146"/>
      <c r="G477" s="147" t="s">
        <v>6</v>
      </c>
      <c r="H477" s="10">
        <f t="shared" si="67"/>
        <v>0</v>
      </c>
      <c r="I477" s="147" t="s">
        <v>2</v>
      </c>
      <c r="J477" s="146"/>
      <c r="K477" s="146"/>
      <c r="L477" s="146"/>
      <c r="M477" s="146"/>
      <c r="N477" s="146"/>
      <c r="O477" s="146"/>
      <c r="P477" s="146"/>
      <c r="Q477" s="146"/>
      <c r="R477" s="146"/>
      <c r="S477" s="146"/>
      <c r="T477" s="146"/>
      <c r="U477" s="146"/>
      <c r="V477" s="146"/>
      <c r="W477" s="147"/>
    </row>
    <row r="478" spans="1:23">
      <c r="A478" s="436"/>
      <c r="B478" s="419"/>
      <c r="D478" s="89"/>
      <c r="E478" s="60"/>
      <c r="F478" s="60"/>
      <c r="G478" s="61"/>
      <c r="H478" s="62"/>
      <c r="I478" s="61"/>
      <c r="J478" s="61"/>
      <c r="K478" s="61"/>
      <c r="L478" s="61"/>
      <c r="M478" s="62"/>
      <c r="N478" s="62"/>
      <c r="O478" s="62"/>
      <c r="P478" s="62"/>
      <c r="Q478" s="62"/>
      <c r="R478" s="62"/>
      <c r="S478" s="62"/>
      <c r="T478" s="62"/>
      <c r="U478" s="62"/>
      <c r="V478" s="62"/>
      <c r="W478" s="62"/>
    </row>
    <row r="479" spans="1:23">
      <c r="A479" s="436"/>
      <c r="B479" s="419"/>
      <c r="D479" s="89"/>
      <c r="E479" s="57" t="str">
        <f>"TOTAL "&amp;E451</f>
        <v xml:space="preserve">TOTAL FINANCE DEPARTMENT     </v>
      </c>
      <c r="F479" s="119"/>
      <c r="G479" s="117"/>
      <c r="H479" s="90">
        <f>SUM(H452:H478)</f>
        <v>24</v>
      </c>
      <c r="I479" s="58"/>
      <c r="J479" s="58"/>
      <c r="K479" s="90">
        <f>SUM(K452:K478)</f>
        <v>0</v>
      </c>
      <c r="L479" s="90">
        <f t="shared" ref="L479:W479" si="68">SUM(L452:L478)</f>
        <v>0</v>
      </c>
      <c r="M479" s="90">
        <f t="shared" si="68"/>
        <v>0</v>
      </c>
      <c r="N479" s="90">
        <f t="shared" si="68"/>
        <v>0</v>
      </c>
      <c r="O479" s="90">
        <f t="shared" si="68"/>
        <v>0</v>
      </c>
      <c r="P479" s="90">
        <f t="shared" si="68"/>
        <v>0</v>
      </c>
      <c r="Q479" s="90">
        <f t="shared" si="68"/>
        <v>1</v>
      </c>
      <c r="R479" s="90">
        <f t="shared" si="68"/>
        <v>2</v>
      </c>
      <c r="S479" s="90">
        <f t="shared" si="68"/>
        <v>4</v>
      </c>
      <c r="T479" s="90">
        <f t="shared" si="68"/>
        <v>9</v>
      </c>
      <c r="U479" s="90">
        <f t="shared" si="68"/>
        <v>13</v>
      </c>
      <c r="V479" s="90">
        <f t="shared" si="68"/>
        <v>22</v>
      </c>
      <c r="W479" s="90">
        <f t="shared" si="68"/>
        <v>24</v>
      </c>
    </row>
    <row r="480" spans="1:23">
      <c r="A480" s="436"/>
      <c r="B480" s="419"/>
      <c r="D480" s="116"/>
      <c r="E480" s="77"/>
      <c r="F480" s="77"/>
      <c r="G480" s="23"/>
      <c r="H480" s="79"/>
      <c r="I480" s="23"/>
      <c r="J480" s="23"/>
      <c r="K480" s="23"/>
      <c r="L480" s="23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</row>
    <row r="481" spans="1:34">
      <c r="A481" s="436"/>
      <c r="B481" s="419"/>
      <c r="D481" s="89"/>
      <c r="E481" s="72" t="s">
        <v>144</v>
      </c>
      <c r="F481" s="80"/>
      <c r="G481" s="69"/>
      <c r="H481" s="70"/>
      <c r="I481" s="69"/>
      <c r="J481" s="69"/>
      <c r="K481" s="69"/>
      <c r="L481" s="69"/>
      <c r="M481" s="70"/>
      <c r="N481" s="70"/>
      <c r="O481" s="70"/>
      <c r="P481" s="70"/>
      <c r="Q481" s="70"/>
      <c r="R481" s="70"/>
      <c r="S481" s="70"/>
      <c r="T481" s="70"/>
      <c r="U481" s="70"/>
      <c r="V481" s="70"/>
      <c r="W481" s="70"/>
    </row>
    <row r="482" spans="1:34">
      <c r="A482" s="436"/>
      <c r="B482" s="419"/>
      <c r="D482" s="89"/>
      <c r="E482" s="60"/>
      <c r="F482" s="60"/>
      <c r="G482" s="61"/>
      <c r="H482" s="62"/>
      <c r="I482" s="61"/>
      <c r="J482" s="61"/>
      <c r="K482" s="61"/>
      <c r="L482" s="61"/>
      <c r="M482" s="62"/>
      <c r="N482" s="62"/>
      <c r="O482" s="62"/>
      <c r="P482" s="62"/>
      <c r="Q482" s="62"/>
      <c r="R482" s="62"/>
      <c r="S482" s="62"/>
      <c r="T482" s="62"/>
      <c r="U482" s="62"/>
      <c r="V482" s="62"/>
      <c r="W482" s="62"/>
    </row>
    <row r="483" spans="1:34">
      <c r="A483" s="436"/>
      <c r="B483" s="419"/>
      <c r="D483" s="89"/>
      <c r="E483" s="146" t="s">
        <v>208</v>
      </c>
      <c r="F483" s="146"/>
      <c r="G483" s="147" t="s">
        <v>0</v>
      </c>
      <c r="H483" s="10">
        <f>MAX(K483:W483)</f>
        <v>1</v>
      </c>
      <c r="I483" s="147" t="s">
        <v>2</v>
      </c>
      <c r="J483" s="147" t="s">
        <v>485</v>
      </c>
      <c r="K483" s="147"/>
      <c r="L483" s="147"/>
      <c r="M483" s="148"/>
      <c r="N483" s="148"/>
      <c r="O483" s="148"/>
      <c r="P483" s="148"/>
      <c r="Q483" s="148"/>
      <c r="R483" s="148"/>
      <c r="S483" s="148">
        <v>1</v>
      </c>
      <c r="T483" s="148">
        <v>1</v>
      </c>
      <c r="U483" s="148">
        <v>1</v>
      </c>
      <c r="V483" s="148">
        <v>1</v>
      </c>
      <c r="W483" s="148">
        <v>1</v>
      </c>
    </row>
    <row r="484" spans="1:34">
      <c r="A484" s="436"/>
      <c r="B484" s="419"/>
      <c r="D484" s="89"/>
      <c r="E484" s="146" t="s">
        <v>209</v>
      </c>
      <c r="F484" s="146"/>
      <c r="G484" s="147" t="s">
        <v>6</v>
      </c>
      <c r="H484" s="10">
        <f>MAX(K484:W484)</f>
        <v>0</v>
      </c>
      <c r="I484" s="147" t="s">
        <v>2</v>
      </c>
      <c r="J484" s="147"/>
      <c r="K484" s="147"/>
      <c r="L484" s="147"/>
      <c r="M484" s="148"/>
      <c r="N484" s="148"/>
      <c r="O484" s="148"/>
      <c r="P484" s="148"/>
      <c r="Q484" s="148"/>
      <c r="R484" s="148"/>
      <c r="S484" s="148"/>
      <c r="T484" s="148"/>
      <c r="U484" s="148"/>
      <c r="V484" s="148"/>
      <c r="W484" s="148"/>
      <c r="X484" s="49"/>
      <c r="Y484" s="49"/>
      <c r="Z484" s="49"/>
    </row>
    <row r="485" spans="1:34" s="4" customFormat="1">
      <c r="A485" s="437"/>
      <c r="B485" s="422"/>
      <c r="D485" s="95"/>
      <c r="E485" s="146" t="s">
        <v>210</v>
      </c>
      <c r="F485" s="146"/>
      <c r="G485" s="147" t="s">
        <v>6</v>
      </c>
      <c r="H485" s="10">
        <f>MAX(K485:W485)</f>
        <v>1</v>
      </c>
      <c r="I485" s="147" t="s">
        <v>2</v>
      </c>
      <c r="J485" s="147" t="s">
        <v>449</v>
      </c>
      <c r="K485" s="147"/>
      <c r="L485" s="147"/>
      <c r="M485" s="148"/>
      <c r="N485" s="148"/>
      <c r="O485" s="148"/>
      <c r="P485" s="148"/>
      <c r="Q485" s="148"/>
      <c r="R485" s="148"/>
      <c r="S485" s="148">
        <v>1</v>
      </c>
      <c r="T485" s="148">
        <v>1</v>
      </c>
      <c r="U485" s="148">
        <v>1</v>
      </c>
      <c r="V485" s="148">
        <v>1</v>
      </c>
      <c r="W485" s="148">
        <v>1</v>
      </c>
      <c r="X485" s="48"/>
      <c r="Y485" s="48"/>
      <c r="Z485" s="48"/>
      <c r="AA485" s="49"/>
      <c r="AB485" s="49"/>
      <c r="AC485" s="49"/>
      <c r="AD485" s="49"/>
      <c r="AE485" s="49"/>
      <c r="AF485" s="49"/>
      <c r="AG485" s="49"/>
      <c r="AH485" s="49"/>
    </row>
    <row r="486" spans="1:34">
      <c r="A486" s="436"/>
      <c r="B486" s="419"/>
      <c r="D486" s="89"/>
      <c r="E486" s="146" t="s">
        <v>154</v>
      </c>
      <c r="F486" s="146"/>
      <c r="G486" s="147" t="s">
        <v>6</v>
      </c>
      <c r="H486" s="10">
        <f>MAX(K486:W486)</f>
        <v>0</v>
      </c>
      <c r="I486" s="147" t="s">
        <v>2</v>
      </c>
      <c r="J486" s="146"/>
      <c r="K486" s="146"/>
      <c r="L486" s="146"/>
      <c r="M486" s="146"/>
      <c r="N486" s="146"/>
      <c r="O486" s="146"/>
      <c r="P486" s="146"/>
      <c r="Q486" s="146"/>
      <c r="R486" s="146"/>
      <c r="S486" s="146"/>
      <c r="T486" s="146"/>
      <c r="U486" s="146"/>
      <c r="V486" s="146"/>
      <c r="W486" s="147"/>
    </row>
    <row r="487" spans="1:34">
      <c r="A487" s="436"/>
      <c r="B487" s="419"/>
      <c r="D487" s="89"/>
      <c r="E487" s="146" t="s">
        <v>156</v>
      </c>
      <c r="F487" s="146"/>
      <c r="G487" s="147" t="s">
        <v>6</v>
      </c>
      <c r="H487" s="10">
        <f>MAX(K487:W487)</f>
        <v>0</v>
      </c>
      <c r="I487" s="147" t="s">
        <v>2</v>
      </c>
      <c r="J487" s="146"/>
      <c r="K487" s="146"/>
      <c r="L487" s="146"/>
      <c r="M487" s="146"/>
      <c r="N487" s="146"/>
      <c r="O487" s="146"/>
      <c r="P487" s="146"/>
      <c r="Q487" s="146"/>
      <c r="R487" s="146"/>
      <c r="S487" s="146"/>
      <c r="T487" s="146"/>
      <c r="U487" s="146"/>
      <c r="V487" s="146"/>
      <c r="W487" s="147"/>
      <c r="X487" s="49"/>
      <c r="Y487" s="49"/>
      <c r="Z487" s="49"/>
    </row>
    <row r="488" spans="1:34" s="4" customFormat="1">
      <c r="A488" s="437"/>
      <c r="B488" s="422"/>
      <c r="D488" s="95"/>
      <c r="E488" s="60"/>
      <c r="F488" s="60"/>
      <c r="G488" s="61"/>
      <c r="H488" s="62"/>
      <c r="I488" s="61"/>
      <c r="J488" s="61"/>
      <c r="K488" s="61"/>
      <c r="L488" s="61"/>
      <c r="M488" s="62"/>
      <c r="N488" s="62"/>
      <c r="O488" s="62"/>
      <c r="P488" s="62"/>
      <c r="Q488" s="62"/>
      <c r="R488" s="62"/>
      <c r="S488" s="62"/>
      <c r="T488" s="62"/>
      <c r="U488" s="62"/>
      <c r="V488" s="62"/>
      <c r="W488" s="62"/>
      <c r="X488" s="49"/>
      <c r="Y488" s="49"/>
      <c r="Z488" s="49"/>
      <c r="AA488" s="49"/>
      <c r="AB488" s="49"/>
      <c r="AC488" s="49"/>
      <c r="AD488" s="49"/>
      <c r="AE488" s="49"/>
      <c r="AF488" s="49"/>
      <c r="AG488" s="49"/>
      <c r="AH488" s="49"/>
    </row>
    <row r="489" spans="1:34" s="4" customFormat="1">
      <c r="A489" s="437"/>
      <c r="B489" s="422"/>
      <c r="D489" s="89"/>
      <c r="E489" s="57" t="str">
        <f>"TOTAL "&amp;E481</f>
        <v>TOTAL PURCHASING DEPARTMENT</v>
      </c>
      <c r="F489" s="57"/>
      <c r="G489" s="57"/>
      <c r="H489" s="58">
        <f>SUM(H482:H488)</f>
        <v>2</v>
      </c>
      <c r="I489" s="57"/>
      <c r="J489" s="57"/>
      <c r="K489" s="58">
        <f>SUM(K482:K488)</f>
        <v>0</v>
      </c>
      <c r="L489" s="58">
        <f t="shared" ref="L489:W489" si="69">SUM(L482:L488)</f>
        <v>0</v>
      </c>
      <c r="M489" s="58">
        <f t="shared" si="69"/>
        <v>0</v>
      </c>
      <c r="N489" s="58">
        <f t="shared" si="69"/>
        <v>0</v>
      </c>
      <c r="O489" s="58">
        <f t="shared" si="69"/>
        <v>0</v>
      </c>
      <c r="P489" s="58">
        <f t="shared" si="69"/>
        <v>0</v>
      </c>
      <c r="Q489" s="58">
        <f t="shared" si="69"/>
        <v>0</v>
      </c>
      <c r="R489" s="58">
        <f t="shared" si="69"/>
        <v>0</v>
      </c>
      <c r="S489" s="58">
        <f t="shared" si="69"/>
        <v>2</v>
      </c>
      <c r="T489" s="58">
        <f t="shared" si="69"/>
        <v>2</v>
      </c>
      <c r="U489" s="58">
        <f t="shared" si="69"/>
        <v>2</v>
      </c>
      <c r="V489" s="58">
        <f t="shared" si="69"/>
        <v>2</v>
      </c>
      <c r="W489" s="58">
        <f t="shared" si="69"/>
        <v>2</v>
      </c>
      <c r="X489" s="49"/>
      <c r="Y489" s="49"/>
      <c r="Z489" s="49"/>
      <c r="AA489" s="49"/>
      <c r="AB489" s="49"/>
      <c r="AC489" s="49"/>
      <c r="AD489" s="49"/>
      <c r="AE489" s="49"/>
      <c r="AF489" s="49"/>
      <c r="AG489" s="49"/>
      <c r="AH489" s="49"/>
    </row>
    <row r="490" spans="1:34" s="4" customFormat="1">
      <c r="A490" s="437"/>
      <c r="B490" s="422"/>
      <c r="D490" s="48"/>
      <c r="E490" s="144"/>
      <c r="F490" s="144"/>
      <c r="G490" s="144"/>
      <c r="H490" s="596"/>
      <c r="I490" s="144"/>
      <c r="J490" s="144"/>
      <c r="K490" s="596"/>
      <c r="L490" s="596"/>
      <c r="M490" s="596"/>
      <c r="N490" s="596"/>
      <c r="O490" s="596"/>
      <c r="P490" s="596"/>
      <c r="Q490" s="596"/>
      <c r="R490" s="596"/>
      <c r="S490" s="596"/>
      <c r="T490" s="596"/>
      <c r="U490" s="596"/>
      <c r="V490" s="596"/>
      <c r="W490" s="596"/>
      <c r="X490" s="49"/>
      <c r="Y490" s="49"/>
      <c r="Z490" s="49"/>
      <c r="AA490" s="49"/>
      <c r="AB490" s="49"/>
      <c r="AC490" s="49"/>
      <c r="AD490" s="49"/>
      <c r="AE490" s="49"/>
      <c r="AF490" s="49"/>
      <c r="AG490" s="49"/>
      <c r="AH490" s="49"/>
    </row>
    <row r="491" spans="1:34" s="4" customFormat="1">
      <c r="A491" s="437"/>
      <c r="B491" s="422"/>
      <c r="D491" s="89"/>
      <c r="E491" s="72" t="s">
        <v>375</v>
      </c>
      <c r="F491" s="72"/>
      <c r="G491" s="72"/>
      <c r="H491" s="73"/>
      <c r="I491" s="72"/>
      <c r="J491" s="72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49"/>
      <c r="Y491" s="49"/>
      <c r="Z491" s="49"/>
      <c r="AA491" s="49"/>
      <c r="AB491" s="49"/>
      <c r="AC491" s="49"/>
      <c r="AD491" s="49"/>
      <c r="AE491" s="49"/>
      <c r="AF491" s="49"/>
      <c r="AG491" s="49"/>
      <c r="AH491" s="49"/>
    </row>
    <row r="492" spans="1:34" s="4" customFormat="1">
      <c r="A492" s="437"/>
      <c r="B492" s="422"/>
      <c r="D492" s="95"/>
      <c r="E492" s="60"/>
      <c r="F492" s="60"/>
      <c r="G492" s="61"/>
      <c r="H492" s="62"/>
      <c r="I492" s="61"/>
      <c r="J492" s="61"/>
      <c r="K492" s="61"/>
      <c r="L492" s="61"/>
      <c r="M492" s="62"/>
      <c r="N492" s="62"/>
      <c r="O492" s="62"/>
      <c r="P492" s="62"/>
      <c r="Q492" s="62"/>
      <c r="R492" s="62"/>
      <c r="S492" s="62"/>
      <c r="T492" s="62"/>
      <c r="U492" s="62"/>
      <c r="V492" s="62"/>
      <c r="W492" s="62"/>
      <c r="X492" s="48"/>
      <c r="Y492" s="48"/>
      <c r="Z492" s="48"/>
      <c r="AA492" s="49"/>
      <c r="AB492" s="49"/>
      <c r="AC492" s="49"/>
      <c r="AD492" s="49"/>
      <c r="AE492" s="49"/>
      <c r="AF492" s="49"/>
      <c r="AG492" s="49"/>
      <c r="AH492" s="49"/>
    </row>
    <row r="493" spans="1:34">
      <c r="A493" s="436"/>
      <c r="B493" s="419"/>
      <c r="D493" s="89"/>
      <c r="E493" s="146" t="s">
        <v>211</v>
      </c>
      <c r="F493" s="146"/>
      <c r="G493" s="147" t="s">
        <v>0</v>
      </c>
      <c r="H493" s="10">
        <f>MAX(K493:W493)</f>
        <v>1</v>
      </c>
      <c r="I493" s="147" t="s">
        <v>2</v>
      </c>
      <c r="J493" s="147" t="s">
        <v>485</v>
      </c>
      <c r="K493" s="147"/>
      <c r="L493" s="147"/>
      <c r="M493" s="148"/>
      <c r="N493" s="148"/>
      <c r="O493" s="148"/>
      <c r="P493" s="148"/>
      <c r="Q493" s="148"/>
      <c r="R493" s="148"/>
      <c r="S493" s="148"/>
      <c r="T493" s="148">
        <v>1</v>
      </c>
      <c r="U493" s="148">
        <v>1</v>
      </c>
      <c r="V493" s="148">
        <v>1</v>
      </c>
      <c r="W493" s="148">
        <v>1</v>
      </c>
    </row>
    <row r="494" spans="1:34">
      <c r="A494" s="436"/>
      <c r="B494" s="419"/>
      <c r="D494" s="89"/>
      <c r="E494" s="146" t="s">
        <v>212</v>
      </c>
      <c r="F494" s="146"/>
      <c r="G494" s="147" t="s">
        <v>6</v>
      </c>
      <c r="H494" s="10">
        <f>MAX(K494:W494)</f>
        <v>1</v>
      </c>
      <c r="I494" s="147" t="s">
        <v>2</v>
      </c>
      <c r="J494" s="147" t="s">
        <v>468</v>
      </c>
      <c r="K494" s="147"/>
      <c r="L494" s="147"/>
      <c r="M494" s="148"/>
      <c r="N494" s="148"/>
      <c r="O494" s="148"/>
      <c r="P494" s="148"/>
      <c r="Q494" s="148"/>
      <c r="R494" s="148"/>
      <c r="S494" s="148"/>
      <c r="T494" s="148"/>
      <c r="U494" s="148">
        <v>1</v>
      </c>
      <c r="V494" s="148">
        <v>1</v>
      </c>
      <c r="W494" s="148">
        <v>1</v>
      </c>
    </row>
    <row r="495" spans="1:34">
      <c r="A495" s="436"/>
      <c r="B495" s="419"/>
      <c r="D495" s="89"/>
      <c r="E495" s="146" t="s">
        <v>213</v>
      </c>
      <c r="F495" s="146"/>
      <c r="G495" s="147" t="s">
        <v>0</v>
      </c>
      <c r="H495" s="10">
        <f>MAX(K495:W495)</f>
        <v>1</v>
      </c>
      <c r="I495" s="147" t="s">
        <v>2</v>
      </c>
      <c r="J495" s="147" t="s">
        <v>469</v>
      </c>
      <c r="K495" s="147"/>
      <c r="L495" s="147"/>
      <c r="M495" s="148"/>
      <c r="N495" s="148"/>
      <c r="O495" s="148"/>
      <c r="P495" s="148"/>
      <c r="Q495" s="148"/>
      <c r="R495" s="148"/>
      <c r="S495" s="148"/>
      <c r="T495" s="148"/>
      <c r="U495" s="148"/>
      <c r="V495" s="148">
        <v>1</v>
      </c>
      <c r="W495" s="148">
        <v>1</v>
      </c>
    </row>
    <row r="496" spans="1:34">
      <c r="A496" s="436"/>
      <c r="B496" s="419"/>
      <c r="D496" s="89"/>
      <c r="E496" s="146" t="s">
        <v>154</v>
      </c>
      <c r="F496" s="146"/>
      <c r="G496" s="147" t="s">
        <v>6</v>
      </c>
      <c r="H496" s="10">
        <f>MAX(K496:W496)</f>
        <v>0</v>
      </c>
      <c r="I496" s="147" t="s">
        <v>2</v>
      </c>
      <c r="J496" s="146"/>
      <c r="K496" s="146"/>
      <c r="L496" s="146"/>
      <c r="M496" s="146"/>
      <c r="N496" s="146"/>
      <c r="O496" s="146"/>
      <c r="P496" s="146"/>
      <c r="Q496" s="146"/>
      <c r="R496" s="146"/>
      <c r="S496" s="146"/>
      <c r="T496" s="146"/>
      <c r="U496" s="146"/>
      <c r="V496" s="146"/>
      <c r="W496" s="147"/>
    </row>
    <row r="497" spans="1:23">
      <c r="A497" s="436"/>
      <c r="B497" s="419"/>
      <c r="D497" s="89"/>
      <c r="E497" s="146" t="s">
        <v>156</v>
      </c>
      <c r="F497" s="146"/>
      <c r="G497" s="147" t="s">
        <v>6</v>
      </c>
      <c r="H497" s="10">
        <f>MAX(K497:W497)</f>
        <v>0</v>
      </c>
      <c r="I497" s="147" t="s">
        <v>2</v>
      </c>
      <c r="J497" s="146"/>
      <c r="K497" s="146"/>
      <c r="L497" s="146"/>
      <c r="M497" s="146"/>
      <c r="N497" s="146"/>
      <c r="O497" s="146"/>
      <c r="P497" s="146"/>
      <c r="Q497" s="146"/>
      <c r="R497" s="146"/>
      <c r="S497" s="146"/>
      <c r="T497" s="146"/>
      <c r="U497" s="146"/>
      <c r="V497" s="146"/>
      <c r="W497" s="147"/>
    </row>
    <row r="498" spans="1:23">
      <c r="A498" s="436"/>
      <c r="B498" s="419"/>
      <c r="D498" s="89"/>
      <c r="E498" s="60"/>
      <c r="F498" s="60"/>
      <c r="G498" s="61"/>
      <c r="H498" s="62"/>
      <c r="I498" s="61"/>
      <c r="J498" s="61"/>
      <c r="K498" s="61"/>
      <c r="L498" s="61"/>
      <c r="M498" s="62"/>
      <c r="N498" s="62"/>
      <c r="O498" s="62"/>
      <c r="P498" s="62"/>
      <c r="Q498" s="62"/>
      <c r="R498" s="62"/>
      <c r="S498" s="62"/>
      <c r="T498" s="62"/>
      <c r="U498" s="62"/>
      <c r="V498" s="62"/>
      <c r="W498" s="62"/>
    </row>
    <row r="499" spans="1:23">
      <c r="A499" s="436"/>
      <c r="B499" s="419"/>
      <c r="D499" s="89"/>
      <c r="E499" s="57" t="str">
        <f>"TOTAL "&amp;E491</f>
        <v>TOTAL IT DEPARTMENT</v>
      </c>
      <c r="F499" s="57"/>
      <c r="G499" s="117"/>
      <c r="H499" s="90">
        <f>SUM(H492:H498)</f>
        <v>3</v>
      </c>
      <c r="I499" s="58"/>
      <c r="J499" s="58"/>
      <c r="K499" s="90">
        <f>SUM(K492:K498)</f>
        <v>0</v>
      </c>
      <c r="L499" s="90">
        <f t="shared" ref="L499:W499" si="70">SUM(L492:L498)</f>
        <v>0</v>
      </c>
      <c r="M499" s="90">
        <f t="shared" si="70"/>
        <v>0</v>
      </c>
      <c r="N499" s="90">
        <f t="shared" si="70"/>
        <v>0</v>
      </c>
      <c r="O499" s="90">
        <f t="shared" si="70"/>
        <v>0</v>
      </c>
      <c r="P499" s="90">
        <f t="shared" si="70"/>
        <v>0</v>
      </c>
      <c r="Q499" s="90">
        <f t="shared" si="70"/>
        <v>0</v>
      </c>
      <c r="R499" s="90">
        <f t="shared" si="70"/>
        <v>0</v>
      </c>
      <c r="S499" s="90">
        <f t="shared" si="70"/>
        <v>0</v>
      </c>
      <c r="T499" s="90">
        <f t="shared" si="70"/>
        <v>1</v>
      </c>
      <c r="U499" s="90">
        <f t="shared" si="70"/>
        <v>2</v>
      </c>
      <c r="V499" s="90">
        <f t="shared" si="70"/>
        <v>3</v>
      </c>
      <c r="W499" s="90">
        <f t="shared" si="70"/>
        <v>3</v>
      </c>
    </row>
    <row r="500" spans="1:23">
      <c r="A500" s="436"/>
      <c r="B500" s="419"/>
      <c r="D500" s="118"/>
      <c r="E500" s="63"/>
      <c r="F500" s="63"/>
      <c r="G500" s="23"/>
      <c r="H500" s="65"/>
      <c r="I500" s="64"/>
      <c r="J500" s="64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</row>
    <row r="501" spans="1:23">
      <c r="A501" s="436"/>
      <c r="B501" s="419"/>
      <c r="D501" s="89"/>
      <c r="E501" s="72" t="s">
        <v>130</v>
      </c>
      <c r="F501" s="72"/>
      <c r="G501" s="69"/>
      <c r="H501" s="71"/>
      <c r="I501" s="73"/>
      <c r="J501" s="73"/>
      <c r="K501" s="71"/>
      <c r="L501" s="71"/>
      <c r="M501" s="71"/>
      <c r="N501" s="71"/>
      <c r="O501" s="71"/>
      <c r="P501" s="71"/>
      <c r="Q501" s="71"/>
      <c r="R501" s="71"/>
      <c r="S501" s="71"/>
      <c r="T501" s="71"/>
      <c r="U501" s="71"/>
      <c r="V501" s="71"/>
      <c r="W501" s="71"/>
    </row>
    <row r="502" spans="1:23">
      <c r="A502" s="436"/>
      <c r="B502" s="419"/>
      <c r="D502" s="89"/>
      <c r="E502" s="55"/>
      <c r="F502" s="55"/>
      <c r="G502" s="61"/>
      <c r="H502" s="66"/>
      <c r="I502" s="56"/>
      <c r="J502" s="5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</row>
    <row r="503" spans="1:23">
      <c r="A503" s="436"/>
      <c r="B503" s="419"/>
      <c r="D503" s="89"/>
      <c r="E503" s="146" t="s">
        <v>214</v>
      </c>
      <c r="F503" s="146"/>
      <c r="G503" s="147" t="s">
        <v>0</v>
      </c>
      <c r="H503" s="10">
        <f>MAX(K503:W503)</f>
        <v>1</v>
      </c>
      <c r="I503" s="147" t="s">
        <v>2</v>
      </c>
      <c r="J503" s="147" t="s">
        <v>485</v>
      </c>
      <c r="K503" s="147"/>
      <c r="L503" s="147"/>
      <c r="M503" s="148"/>
      <c r="N503" s="148"/>
      <c r="O503" s="148"/>
      <c r="P503" s="148"/>
      <c r="Q503" s="148"/>
      <c r="R503" s="148"/>
      <c r="S503" s="148"/>
      <c r="T503" s="148">
        <v>1</v>
      </c>
      <c r="U503" s="148">
        <v>1</v>
      </c>
      <c r="V503" s="148">
        <v>1</v>
      </c>
      <c r="W503" s="148">
        <v>1</v>
      </c>
    </row>
    <row r="504" spans="1:23">
      <c r="A504" s="436"/>
      <c r="B504" s="419"/>
      <c r="D504" s="89"/>
      <c r="E504" s="146" t="s">
        <v>215</v>
      </c>
      <c r="F504" s="146"/>
      <c r="G504" s="147" t="s">
        <v>6</v>
      </c>
      <c r="H504" s="10">
        <f>MAX(K504:W504)</f>
        <v>1</v>
      </c>
      <c r="I504" s="147" t="s">
        <v>2</v>
      </c>
      <c r="J504" s="147" t="s">
        <v>441</v>
      </c>
      <c r="K504" s="152"/>
      <c r="L504" s="152"/>
      <c r="M504" s="152"/>
      <c r="N504" s="152"/>
      <c r="O504" s="151"/>
      <c r="P504" s="151"/>
      <c r="Q504" s="151"/>
      <c r="R504" s="151"/>
      <c r="S504" s="151"/>
      <c r="T504" s="151"/>
      <c r="U504" s="151">
        <v>1</v>
      </c>
      <c r="V504" s="151">
        <v>1</v>
      </c>
      <c r="W504" s="151">
        <v>1</v>
      </c>
    </row>
    <row r="505" spans="1:23">
      <c r="A505" s="436"/>
      <c r="B505" s="419"/>
      <c r="D505" s="89"/>
      <c r="E505" s="146" t="s">
        <v>72</v>
      </c>
      <c r="F505" s="146"/>
      <c r="G505" s="147" t="s">
        <v>6</v>
      </c>
      <c r="H505" s="10">
        <f>MAX(K505:W505)</f>
        <v>1</v>
      </c>
      <c r="I505" s="147" t="s">
        <v>2</v>
      </c>
      <c r="J505" s="147" t="s">
        <v>445</v>
      </c>
      <c r="K505" s="152"/>
      <c r="L505" s="152"/>
      <c r="M505" s="152"/>
      <c r="N505" s="152"/>
      <c r="O505" s="151"/>
      <c r="P505" s="151"/>
      <c r="Q505" s="151"/>
      <c r="R505" s="151"/>
      <c r="S505" s="151"/>
      <c r="T505" s="151"/>
      <c r="U505" s="151">
        <v>1</v>
      </c>
      <c r="V505" s="151">
        <v>1</v>
      </c>
      <c r="W505" s="151">
        <v>1</v>
      </c>
    </row>
    <row r="506" spans="1:23">
      <c r="A506" s="436"/>
      <c r="B506" s="419"/>
      <c r="D506" s="89"/>
      <c r="E506" s="146" t="s">
        <v>422</v>
      </c>
      <c r="F506" s="146"/>
      <c r="G506" s="147" t="s">
        <v>6</v>
      </c>
      <c r="H506" s="10">
        <f t="shared" ref="H506:H512" si="71">MAX(K506:W506)</f>
        <v>0</v>
      </c>
      <c r="I506" s="147" t="s">
        <v>2</v>
      </c>
      <c r="J506" s="147"/>
      <c r="K506" s="152"/>
      <c r="L506" s="152"/>
      <c r="M506" s="152"/>
      <c r="N506" s="152"/>
      <c r="O506" s="151"/>
      <c r="P506" s="151"/>
      <c r="Q506" s="151"/>
      <c r="R506" s="151"/>
      <c r="S506" s="151"/>
      <c r="T506" s="151"/>
      <c r="U506" s="151"/>
      <c r="V506" s="151"/>
      <c r="W506" s="151"/>
    </row>
    <row r="507" spans="1:23">
      <c r="A507" s="436"/>
      <c r="B507" s="419"/>
      <c r="D507" s="89"/>
      <c r="E507" s="146" t="s">
        <v>423</v>
      </c>
      <c r="F507" s="146"/>
      <c r="G507" s="147" t="s">
        <v>6</v>
      </c>
      <c r="H507" s="10">
        <f t="shared" si="71"/>
        <v>3</v>
      </c>
      <c r="I507" s="147" t="s">
        <v>2</v>
      </c>
      <c r="J507" s="147" t="s">
        <v>447</v>
      </c>
      <c r="K507" s="152"/>
      <c r="L507" s="152"/>
      <c r="M507" s="152"/>
      <c r="N507" s="152"/>
      <c r="O507" s="151"/>
      <c r="P507" s="151"/>
      <c r="Q507" s="151"/>
      <c r="R507" s="151"/>
      <c r="S507" s="151"/>
      <c r="T507" s="151"/>
      <c r="U507" s="151"/>
      <c r="V507" s="151">
        <v>3</v>
      </c>
      <c r="W507" s="151">
        <v>3</v>
      </c>
    </row>
    <row r="508" spans="1:23">
      <c r="A508" s="436"/>
      <c r="B508" s="419"/>
      <c r="D508" s="89"/>
      <c r="E508" s="146" t="s">
        <v>216</v>
      </c>
      <c r="F508" s="146"/>
      <c r="G508" s="147" t="s">
        <v>6</v>
      </c>
      <c r="H508" s="10">
        <f t="shared" si="71"/>
        <v>1</v>
      </c>
      <c r="I508" s="147" t="s">
        <v>2</v>
      </c>
      <c r="J508" s="147" t="s">
        <v>447</v>
      </c>
      <c r="K508" s="152"/>
      <c r="L508" s="152"/>
      <c r="M508" s="152"/>
      <c r="N508" s="152"/>
      <c r="O508" s="151"/>
      <c r="P508" s="151"/>
      <c r="Q508" s="151"/>
      <c r="R508" s="151"/>
      <c r="S508" s="151"/>
      <c r="T508" s="151"/>
      <c r="U508" s="151">
        <v>1</v>
      </c>
      <c r="V508" s="151">
        <v>1</v>
      </c>
      <c r="W508" s="151">
        <v>1</v>
      </c>
    </row>
    <row r="509" spans="1:23">
      <c r="A509" s="436"/>
      <c r="B509" s="419"/>
      <c r="D509" s="89"/>
      <c r="E509" s="146" t="s">
        <v>424</v>
      </c>
      <c r="F509" s="146"/>
      <c r="G509" s="147" t="s">
        <v>6</v>
      </c>
      <c r="H509" s="10">
        <f t="shared" si="71"/>
        <v>4</v>
      </c>
      <c r="I509" s="147" t="s">
        <v>2</v>
      </c>
      <c r="J509" s="147" t="s">
        <v>445</v>
      </c>
      <c r="K509" s="152"/>
      <c r="L509" s="152"/>
      <c r="M509" s="152"/>
      <c r="N509" s="152"/>
      <c r="O509" s="151"/>
      <c r="P509" s="151"/>
      <c r="Q509" s="151"/>
      <c r="R509" s="151"/>
      <c r="S509" s="151"/>
      <c r="T509" s="151"/>
      <c r="U509" s="151">
        <v>4</v>
      </c>
      <c r="V509" s="151">
        <v>4</v>
      </c>
      <c r="W509" s="151">
        <v>4</v>
      </c>
    </row>
    <row r="510" spans="1:23">
      <c r="A510" s="436"/>
      <c r="B510" s="419"/>
      <c r="D510" s="89"/>
      <c r="E510" s="146" t="s">
        <v>217</v>
      </c>
      <c r="F510" s="146"/>
      <c r="G510" s="147" t="s">
        <v>6</v>
      </c>
      <c r="H510" s="10">
        <f t="shared" si="71"/>
        <v>4</v>
      </c>
      <c r="I510" s="147" t="s">
        <v>2</v>
      </c>
      <c r="J510" s="147" t="s">
        <v>446</v>
      </c>
      <c r="K510" s="152"/>
      <c r="L510" s="152"/>
      <c r="M510" s="152"/>
      <c r="N510" s="152"/>
      <c r="O510" s="151"/>
      <c r="P510" s="151"/>
      <c r="Q510" s="151"/>
      <c r="R510" s="151"/>
      <c r="S510" s="151"/>
      <c r="T510" s="151"/>
      <c r="U510" s="151">
        <v>2</v>
      </c>
      <c r="V510" s="151">
        <v>4</v>
      </c>
      <c r="W510" s="151">
        <v>4</v>
      </c>
    </row>
    <row r="511" spans="1:23">
      <c r="A511" s="436"/>
      <c r="B511" s="419"/>
      <c r="D511" s="89"/>
      <c r="E511" s="146" t="s">
        <v>154</v>
      </c>
      <c r="F511" s="146"/>
      <c r="G511" s="147" t="s">
        <v>6</v>
      </c>
      <c r="H511" s="10">
        <f t="shared" si="71"/>
        <v>0</v>
      </c>
      <c r="I511" s="147" t="s">
        <v>2</v>
      </c>
      <c r="J511" s="147"/>
      <c r="K511" s="146"/>
      <c r="L511" s="146"/>
      <c r="M511" s="146"/>
      <c r="N511" s="146"/>
      <c r="O511" s="146"/>
      <c r="P511" s="146"/>
      <c r="Q511" s="146"/>
      <c r="R511" s="146"/>
      <c r="S511" s="146"/>
      <c r="T511" s="146"/>
      <c r="U511" s="146"/>
      <c r="V511" s="146"/>
      <c r="W511" s="147"/>
    </row>
    <row r="512" spans="1:23">
      <c r="A512" s="436"/>
      <c r="B512" s="419"/>
      <c r="D512" s="89"/>
      <c r="E512" s="146" t="s">
        <v>156</v>
      </c>
      <c r="F512" s="146"/>
      <c r="G512" s="147" t="s">
        <v>6</v>
      </c>
      <c r="H512" s="10">
        <f t="shared" si="71"/>
        <v>0</v>
      </c>
      <c r="I512" s="147" t="s">
        <v>2</v>
      </c>
      <c r="J512" s="146"/>
      <c r="K512" s="146"/>
      <c r="L512" s="146"/>
      <c r="M512" s="146"/>
      <c r="N512" s="146"/>
      <c r="O512" s="146"/>
      <c r="P512" s="146"/>
      <c r="Q512" s="146"/>
      <c r="R512" s="146"/>
      <c r="S512" s="146"/>
      <c r="T512" s="146"/>
      <c r="U512" s="146"/>
      <c r="V512" s="146"/>
      <c r="W512" s="147"/>
    </row>
    <row r="513" spans="1:23">
      <c r="A513" s="436"/>
      <c r="B513" s="419"/>
      <c r="D513" s="89"/>
      <c r="E513" s="108"/>
      <c r="F513" s="108"/>
      <c r="G513" s="107"/>
      <c r="H513" s="62"/>
      <c r="I513" s="107"/>
      <c r="J513" s="108"/>
      <c r="K513" s="108"/>
      <c r="L513" s="108"/>
      <c r="M513" s="108"/>
      <c r="N513" s="108"/>
      <c r="O513" s="107"/>
      <c r="P513" s="107"/>
      <c r="Q513" s="107"/>
      <c r="R513" s="107"/>
      <c r="S513" s="107"/>
      <c r="T513" s="107"/>
      <c r="U513" s="107"/>
      <c r="V513" s="107"/>
      <c r="W513" s="107"/>
    </row>
    <row r="514" spans="1:23">
      <c r="A514" s="436"/>
      <c r="B514" s="419"/>
      <c r="D514" s="89"/>
      <c r="E514" s="57" t="str">
        <f>"TOTAL "&amp;E501</f>
        <v>TOTAL SECURITY</v>
      </c>
      <c r="F514" s="57"/>
      <c r="G514" s="120"/>
      <c r="H514" s="121">
        <f>SUM(H502:H513)</f>
        <v>15</v>
      </c>
      <c r="I514" s="121"/>
      <c r="J514" s="122"/>
      <c r="K514" s="121">
        <f>SUM(K502:K513)</f>
        <v>0</v>
      </c>
      <c r="L514" s="121">
        <f t="shared" ref="L514:W514" si="72">SUM(L502:L513)</f>
        <v>0</v>
      </c>
      <c r="M514" s="121">
        <f t="shared" si="72"/>
        <v>0</v>
      </c>
      <c r="N514" s="121">
        <f t="shared" si="72"/>
        <v>0</v>
      </c>
      <c r="O514" s="121">
        <f t="shared" si="72"/>
        <v>0</v>
      </c>
      <c r="P514" s="121">
        <f t="shared" si="72"/>
        <v>0</v>
      </c>
      <c r="Q514" s="121">
        <f t="shared" si="72"/>
        <v>0</v>
      </c>
      <c r="R514" s="121">
        <f>SUM(R502:R513)</f>
        <v>0</v>
      </c>
      <c r="S514" s="121">
        <f t="shared" si="72"/>
        <v>0</v>
      </c>
      <c r="T514" s="121">
        <f t="shared" si="72"/>
        <v>1</v>
      </c>
      <c r="U514" s="121">
        <f t="shared" si="72"/>
        <v>10</v>
      </c>
      <c r="V514" s="121">
        <f>SUM(V502:V513)</f>
        <v>15</v>
      </c>
      <c r="W514" s="121">
        <f t="shared" si="72"/>
        <v>15</v>
      </c>
    </row>
    <row r="515" spans="1:23">
      <c r="A515" s="436"/>
      <c r="B515" s="419"/>
      <c r="C515" s="423" t="str">
        <f>"TOTAL "&amp;C450</f>
        <v>TOTAL FINANCE DIVISION</v>
      </c>
      <c r="D515" s="416"/>
      <c r="E515" s="416"/>
      <c r="F515" s="72"/>
      <c r="G515" s="72"/>
      <c r="H515" s="73">
        <f>+H514+H499+H489+H479</f>
        <v>44</v>
      </c>
      <c r="I515" s="72"/>
      <c r="J515" s="72"/>
      <c r="K515" s="73">
        <f>+K514+K499+K489+K479</f>
        <v>0</v>
      </c>
      <c r="L515" s="73">
        <f t="shared" ref="L515:W515" si="73">+L514+L499+L489+L479</f>
        <v>0</v>
      </c>
      <c r="M515" s="73">
        <f t="shared" si="73"/>
        <v>0</v>
      </c>
      <c r="N515" s="73">
        <f t="shared" si="73"/>
        <v>0</v>
      </c>
      <c r="O515" s="73">
        <f t="shared" si="73"/>
        <v>0</v>
      </c>
      <c r="P515" s="73">
        <f t="shared" si="73"/>
        <v>0</v>
      </c>
      <c r="Q515" s="73">
        <f t="shared" si="73"/>
        <v>1</v>
      </c>
      <c r="R515" s="73">
        <f t="shared" si="73"/>
        <v>2</v>
      </c>
      <c r="S515" s="73">
        <f t="shared" si="73"/>
        <v>6</v>
      </c>
      <c r="T515" s="73">
        <f t="shared" si="73"/>
        <v>13</v>
      </c>
      <c r="U515" s="73">
        <f t="shared" si="73"/>
        <v>27</v>
      </c>
      <c r="V515" s="73">
        <f>+V514+V499+V489+V479</f>
        <v>42</v>
      </c>
      <c r="W515" s="73">
        <f t="shared" si="73"/>
        <v>44</v>
      </c>
    </row>
    <row r="516" spans="1:23">
      <c r="A516" s="436"/>
      <c r="D516" s="116"/>
      <c r="E516" s="63"/>
      <c r="F516" s="63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</row>
    <row r="517" spans="1:23">
      <c r="A517" s="436"/>
      <c r="B517" s="419"/>
      <c r="C517" s="420" t="s">
        <v>147</v>
      </c>
      <c r="D517" s="416"/>
      <c r="E517" s="72"/>
      <c r="F517" s="72"/>
      <c r="G517" s="71"/>
      <c r="H517" s="71"/>
      <c r="I517" s="71"/>
      <c r="J517" s="71"/>
      <c r="K517" s="71"/>
      <c r="L517" s="71"/>
      <c r="M517" s="71"/>
      <c r="N517" s="71"/>
      <c r="O517" s="71"/>
      <c r="P517" s="71"/>
      <c r="Q517" s="71"/>
      <c r="R517" s="71"/>
      <c r="S517" s="71"/>
      <c r="T517" s="71"/>
      <c r="U517" s="71"/>
      <c r="V517" s="71"/>
      <c r="W517" s="71"/>
    </row>
    <row r="518" spans="1:23">
      <c r="A518" s="436"/>
      <c r="B518" s="419"/>
      <c r="D518" s="125"/>
      <c r="E518" s="114" t="s">
        <v>112</v>
      </c>
      <c r="F518" s="114"/>
      <c r="G518" s="114"/>
      <c r="H518" s="115"/>
      <c r="I518" s="114"/>
      <c r="J518" s="114"/>
      <c r="K518" s="114"/>
      <c r="L518" s="114"/>
      <c r="M518" s="114"/>
      <c r="N518" s="114"/>
      <c r="O518" s="114"/>
      <c r="P518" s="114"/>
      <c r="Q518" s="114"/>
      <c r="R518" s="114"/>
      <c r="S518" s="114"/>
      <c r="T518" s="114"/>
      <c r="U518" s="114"/>
      <c r="V518" s="114"/>
      <c r="W518" s="115"/>
    </row>
    <row r="519" spans="1:23">
      <c r="A519" s="436"/>
      <c r="B519" s="419"/>
      <c r="D519" s="89"/>
      <c r="E519" s="55"/>
      <c r="F519" s="55"/>
      <c r="G519" s="55"/>
      <c r="H519" s="56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6"/>
    </row>
    <row r="520" spans="1:23" ht="22.5">
      <c r="A520" s="436"/>
      <c r="B520" s="419"/>
      <c r="D520" s="89"/>
      <c r="E520" s="146" t="s">
        <v>218</v>
      </c>
      <c r="F520" s="146"/>
      <c r="G520" s="147" t="s">
        <v>0</v>
      </c>
      <c r="H520" s="10">
        <f t="shared" ref="H520:H535" si="74">MAX(K520:W520)</f>
        <v>1</v>
      </c>
      <c r="I520" s="147" t="s">
        <v>287</v>
      </c>
      <c r="J520" s="147" t="s">
        <v>483</v>
      </c>
      <c r="K520" s="147"/>
      <c r="L520" s="147"/>
      <c r="M520" s="148"/>
      <c r="N520" s="148"/>
      <c r="O520" s="148"/>
      <c r="P520" s="148"/>
      <c r="Q520" s="148"/>
      <c r="R520" s="148"/>
      <c r="S520" s="148">
        <v>1</v>
      </c>
      <c r="T520" s="148">
        <v>1</v>
      </c>
      <c r="U520" s="148">
        <v>1</v>
      </c>
      <c r="V520" s="148">
        <v>1</v>
      </c>
      <c r="W520" s="148">
        <v>1</v>
      </c>
    </row>
    <row r="521" spans="1:23">
      <c r="A521" s="436"/>
      <c r="B521" s="419"/>
      <c r="D521" s="89"/>
      <c r="E521" s="146" t="s">
        <v>219</v>
      </c>
      <c r="F521" s="146"/>
      <c r="G521" s="147" t="s">
        <v>0</v>
      </c>
      <c r="H521" s="10">
        <f t="shared" si="74"/>
        <v>1</v>
      </c>
      <c r="I521" s="147" t="s">
        <v>2</v>
      </c>
      <c r="J521" s="147" t="s">
        <v>444</v>
      </c>
      <c r="K521" s="147"/>
      <c r="L521" s="147"/>
      <c r="M521" s="148"/>
      <c r="N521" s="148"/>
      <c r="O521" s="148"/>
      <c r="P521" s="148"/>
      <c r="Q521" s="148"/>
      <c r="R521" s="148"/>
      <c r="S521" s="148">
        <v>1</v>
      </c>
      <c r="T521" s="148">
        <v>1</v>
      </c>
      <c r="U521" s="148">
        <v>1</v>
      </c>
      <c r="V521" s="148">
        <v>1</v>
      </c>
      <c r="W521" s="148">
        <v>1</v>
      </c>
    </row>
    <row r="522" spans="1:23">
      <c r="A522" s="436"/>
      <c r="B522" s="419"/>
      <c r="D522" s="89"/>
      <c r="E522" s="146" t="s">
        <v>220</v>
      </c>
      <c r="F522" s="146"/>
      <c r="G522" s="147" t="s">
        <v>0</v>
      </c>
      <c r="H522" s="10">
        <f t="shared" si="74"/>
        <v>0</v>
      </c>
      <c r="I522" s="147" t="s">
        <v>2</v>
      </c>
      <c r="J522" s="147"/>
      <c r="K522" s="147"/>
      <c r="L522" s="147"/>
      <c r="M522" s="148"/>
      <c r="N522" s="148"/>
      <c r="O522" s="148"/>
      <c r="P522" s="148"/>
      <c r="Q522" s="148"/>
      <c r="R522" s="148"/>
      <c r="S522" s="148"/>
      <c r="T522" s="148"/>
      <c r="U522" s="148"/>
      <c r="V522" s="148"/>
      <c r="W522" s="148"/>
    </row>
    <row r="523" spans="1:23">
      <c r="A523" s="436"/>
      <c r="B523" s="419"/>
      <c r="D523" s="89"/>
      <c r="E523" s="146" t="s">
        <v>221</v>
      </c>
      <c r="F523" s="146"/>
      <c r="G523" s="147" t="s">
        <v>0</v>
      </c>
      <c r="H523" s="10">
        <f t="shared" si="74"/>
        <v>2</v>
      </c>
      <c r="I523" s="147" t="s">
        <v>2</v>
      </c>
      <c r="J523" s="147" t="s">
        <v>441</v>
      </c>
      <c r="K523" s="147"/>
      <c r="L523" s="147"/>
      <c r="M523" s="148"/>
      <c r="N523" s="148"/>
      <c r="O523" s="148"/>
      <c r="P523" s="148"/>
      <c r="Q523" s="148"/>
      <c r="R523" s="148"/>
      <c r="S523" s="148"/>
      <c r="T523" s="148">
        <v>2</v>
      </c>
      <c r="U523" s="148">
        <v>2</v>
      </c>
      <c r="V523" s="148">
        <v>2</v>
      </c>
      <c r="W523" s="148">
        <v>2</v>
      </c>
    </row>
    <row r="524" spans="1:23">
      <c r="A524" s="436"/>
      <c r="B524" s="419"/>
      <c r="D524" s="89"/>
      <c r="E524" s="146" t="s">
        <v>222</v>
      </c>
      <c r="F524" s="146"/>
      <c r="G524" s="147" t="s">
        <v>0</v>
      </c>
      <c r="H524" s="10">
        <f t="shared" si="74"/>
        <v>0</v>
      </c>
      <c r="I524" s="147" t="s">
        <v>2</v>
      </c>
      <c r="J524" s="147"/>
      <c r="K524" s="147"/>
      <c r="L524" s="147"/>
      <c r="M524" s="148"/>
      <c r="N524" s="148"/>
      <c r="O524" s="148"/>
      <c r="P524" s="148"/>
      <c r="Q524" s="148"/>
      <c r="R524" s="148"/>
      <c r="S524" s="148"/>
      <c r="T524" s="148"/>
      <c r="U524" s="148"/>
      <c r="V524" s="148"/>
      <c r="W524" s="148"/>
    </row>
    <row r="525" spans="1:23">
      <c r="A525" s="436"/>
      <c r="B525" s="419"/>
      <c r="D525" s="89"/>
      <c r="E525" s="146" t="s">
        <v>223</v>
      </c>
      <c r="F525" s="146"/>
      <c r="G525" s="147" t="s">
        <v>0</v>
      </c>
      <c r="H525" s="10">
        <f t="shared" si="74"/>
        <v>2</v>
      </c>
      <c r="I525" s="147" t="s">
        <v>2</v>
      </c>
      <c r="J525" s="147" t="s">
        <v>447</v>
      </c>
      <c r="K525" s="147"/>
      <c r="L525" s="147"/>
      <c r="M525" s="148"/>
      <c r="N525" s="148"/>
      <c r="O525" s="148"/>
      <c r="P525" s="148"/>
      <c r="Q525" s="148"/>
      <c r="R525" s="148"/>
      <c r="S525" s="148"/>
      <c r="T525" s="148">
        <v>2</v>
      </c>
      <c r="U525" s="148">
        <v>2</v>
      </c>
      <c r="V525" s="148">
        <v>2</v>
      </c>
      <c r="W525" s="148">
        <v>2</v>
      </c>
    </row>
    <row r="526" spans="1:23">
      <c r="A526" s="436"/>
      <c r="B526" s="419"/>
      <c r="D526" s="89"/>
      <c r="E526" s="146" t="s">
        <v>224</v>
      </c>
      <c r="F526" s="146"/>
      <c r="G526" s="147" t="s">
        <v>0</v>
      </c>
      <c r="H526" s="10">
        <f t="shared" si="74"/>
        <v>0</v>
      </c>
      <c r="I526" s="147" t="s">
        <v>2</v>
      </c>
      <c r="J526" s="147"/>
      <c r="K526" s="147"/>
      <c r="L526" s="147"/>
      <c r="M526" s="148"/>
      <c r="N526" s="148"/>
      <c r="O526" s="148"/>
      <c r="P526" s="148"/>
      <c r="Q526" s="148"/>
      <c r="R526" s="148"/>
      <c r="S526" s="148"/>
      <c r="T526" s="148"/>
      <c r="U526" s="148"/>
      <c r="V526" s="148"/>
      <c r="W526" s="148"/>
    </row>
    <row r="527" spans="1:23">
      <c r="A527" s="436"/>
      <c r="B527" s="419"/>
      <c r="D527" s="89"/>
      <c r="E527" s="146" t="s">
        <v>225</v>
      </c>
      <c r="F527" s="146"/>
      <c r="G527" s="147" t="s">
        <v>0</v>
      </c>
      <c r="H527" s="10">
        <f t="shared" si="74"/>
        <v>2</v>
      </c>
      <c r="I527" s="147" t="s">
        <v>2</v>
      </c>
      <c r="J527" s="147" t="s">
        <v>446</v>
      </c>
      <c r="K527" s="147"/>
      <c r="L527" s="147"/>
      <c r="M527" s="148"/>
      <c r="N527" s="148"/>
      <c r="O527" s="148"/>
      <c r="P527" s="148"/>
      <c r="Q527" s="148"/>
      <c r="R527" s="148"/>
      <c r="S527" s="148"/>
      <c r="T527" s="148">
        <v>2</v>
      </c>
      <c r="U527" s="148">
        <v>2</v>
      </c>
      <c r="V527" s="148">
        <v>2</v>
      </c>
      <c r="W527" s="148">
        <v>2</v>
      </c>
    </row>
    <row r="528" spans="1:23">
      <c r="A528" s="436"/>
      <c r="B528" s="419"/>
      <c r="D528" s="89"/>
      <c r="E528" s="146" t="s">
        <v>230</v>
      </c>
      <c r="F528" s="146"/>
      <c r="G528" s="147" t="s">
        <v>0</v>
      </c>
      <c r="H528" s="10">
        <f t="shared" si="74"/>
        <v>0</v>
      </c>
      <c r="I528" s="147" t="s">
        <v>2</v>
      </c>
      <c r="J528" s="147"/>
      <c r="K528" s="147"/>
      <c r="L528" s="147"/>
      <c r="M528" s="148"/>
      <c r="N528" s="148"/>
      <c r="O528" s="148"/>
      <c r="P528" s="148"/>
      <c r="Q528" s="148"/>
      <c r="R528" s="148"/>
      <c r="S528" s="148"/>
      <c r="T528" s="148"/>
      <c r="U528" s="148"/>
      <c r="V528" s="148"/>
      <c r="W528" s="148"/>
    </row>
    <row r="529" spans="1:26">
      <c r="A529" s="436"/>
      <c r="B529" s="419"/>
      <c r="D529" s="89"/>
      <c r="E529" s="146" t="s">
        <v>231</v>
      </c>
      <c r="F529" s="146"/>
      <c r="G529" s="147" t="s">
        <v>0</v>
      </c>
      <c r="H529" s="10">
        <f t="shared" si="74"/>
        <v>0</v>
      </c>
      <c r="I529" s="147" t="s">
        <v>2</v>
      </c>
      <c r="J529" s="147"/>
      <c r="K529" s="147"/>
      <c r="L529" s="147"/>
      <c r="M529" s="148"/>
      <c r="N529" s="148"/>
      <c r="O529" s="148"/>
      <c r="P529" s="148"/>
      <c r="Q529" s="148"/>
      <c r="R529" s="148"/>
      <c r="S529" s="148"/>
      <c r="T529" s="148"/>
      <c r="U529" s="148"/>
      <c r="V529" s="148"/>
      <c r="W529" s="148"/>
    </row>
    <row r="530" spans="1:26">
      <c r="A530" s="436"/>
      <c r="B530" s="419"/>
      <c r="D530" s="89"/>
      <c r="E530" s="146" t="s">
        <v>232</v>
      </c>
      <c r="F530" s="146"/>
      <c r="G530" s="147" t="s">
        <v>0</v>
      </c>
      <c r="H530" s="10">
        <f t="shared" si="74"/>
        <v>1</v>
      </c>
      <c r="I530" s="147" t="s">
        <v>2</v>
      </c>
      <c r="J530" s="147" t="s">
        <v>447</v>
      </c>
      <c r="K530" s="147"/>
      <c r="L530" s="147"/>
      <c r="M530" s="148"/>
      <c r="N530" s="148"/>
      <c r="O530" s="148"/>
      <c r="P530" s="148"/>
      <c r="Q530" s="148"/>
      <c r="R530" s="148"/>
      <c r="S530" s="148">
        <v>1</v>
      </c>
      <c r="T530" s="148">
        <v>1</v>
      </c>
      <c r="U530" s="148">
        <v>1</v>
      </c>
      <c r="V530" s="148">
        <v>1</v>
      </c>
      <c r="W530" s="148">
        <v>1</v>
      </c>
    </row>
    <row r="531" spans="1:26">
      <c r="A531" s="436"/>
      <c r="B531" s="419"/>
      <c r="C531" s="99"/>
      <c r="D531" s="96"/>
      <c r="E531" s="146" t="s">
        <v>151</v>
      </c>
      <c r="F531" s="146"/>
      <c r="G531" s="147" t="s">
        <v>0</v>
      </c>
      <c r="H531" s="10">
        <f>MAX(K531:W531)</f>
        <v>1</v>
      </c>
      <c r="I531" s="147" t="s">
        <v>362</v>
      </c>
      <c r="J531" s="147" t="s">
        <v>441</v>
      </c>
      <c r="K531" s="147"/>
      <c r="L531" s="147"/>
      <c r="M531" s="148"/>
      <c r="N531" s="148"/>
      <c r="O531" s="148"/>
      <c r="P531" s="148"/>
      <c r="Q531" s="148"/>
      <c r="R531" s="148"/>
      <c r="S531" s="148"/>
      <c r="T531" s="148"/>
      <c r="U531" s="148">
        <v>1</v>
      </c>
      <c r="V531" s="148">
        <v>1</v>
      </c>
      <c r="W531" s="148">
        <v>1</v>
      </c>
      <c r="Y531" s="155"/>
      <c r="Z531" s="46"/>
    </row>
    <row r="532" spans="1:26">
      <c r="A532" s="436"/>
      <c r="B532" s="419"/>
      <c r="D532" s="89"/>
      <c r="E532" s="146" t="s">
        <v>154</v>
      </c>
      <c r="F532" s="146"/>
      <c r="G532" s="147" t="s">
        <v>6</v>
      </c>
      <c r="H532" s="10">
        <f t="shared" si="74"/>
        <v>0</v>
      </c>
      <c r="I532" s="147" t="s">
        <v>2</v>
      </c>
      <c r="J532" s="147"/>
      <c r="K532" s="146"/>
      <c r="L532" s="146"/>
      <c r="M532" s="146"/>
      <c r="N532" s="146"/>
      <c r="O532" s="146"/>
      <c r="P532" s="146"/>
      <c r="Q532" s="146"/>
      <c r="R532" s="146"/>
      <c r="S532" s="146"/>
      <c r="T532" s="146"/>
      <c r="U532" s="146"/>
      <c r="V532" s="146"/>
      <c r="W532" s="147"/>
    </row>
    <row r="533" spans="1:26">
      <c r="A533" s="436"/>
      <c r="B533" s="419"/>
      <c r="D533" s="89"/>
      <c r="E533" s="146" t="s">
        <v>156</v>
      </c>
      <c r="F533" s="146"/>
      <c r="G533" s="147" t="s">
        <v>6</v>
      </c>
      <c r="H533" s="10">
        <f t="shared" si="74"/>
        <v>0</v>
      </c>
      <c r="I533" s="147" t="s">
        <v>2</v>
      </c>
      <c r="J533" s="147"/>
      <c r="K533" s="146"/>
      <c r="L533" s="146"/>
      <c r="M533" s="146"/>
      <c r="N533" s="146"/>
      <c r="O533" s="146"/>
      <c r="P533" s="146"/>
      <c r="Q533" s="146"/>
      <c r="R533" s="146"/>
      <c r="S533" s="146"/>
      <c r="T533" s="146"/>
      <c r="U533" s="146"/>
      <c r="V533" s="146"/>
      <c r="W533" s="147"/>
    </row>
    <row r="534" spans="1:26">
      <c r="A534" s="436"/>
      <c r="B534" s="419"/>
      <c r="D534" s="89"/>
      <c r="E534" s="146" t="s">
        <v>283</v>
      </c>
      <c r="F534" s="146"/>
      <c r="G534" s="147" t="s">
        <v>6</v>
      </c>
      <c r="H534" s="10">
        <f t="shared" si="74"/>
        <v>0</v>
      </c>
      <c r="I534" s="147" t="s">
        <v>2</v>
      </c>
      <c r="J534" s="146"/>
      <c r="K534" s="146"/>
      <c r="L534" s="146"/>
      <c r="M534" s="146"/>
      <c r="N534" s="146"/>
      <c r="O534" s="146"/>
      <c r="P534" s="146"/>
      <c r="Q534" s="146"/>
      <c r="R534" s="146"/>
      <c r="S534" s="146"/>
      <c r="T534" s="146"/>
      <c r="U534" s="146"/>
      <c r="V534" s="146"/>
      <c r="W534" s="147"/>
    </row>
    <row r="535" spans="1:26">
      <c r="A535" s="436"/>
      <c r="B535" s="419"/>
      <c r="D535" s="89"/>
      <c r="E535" s="146" t="s">
        <v>284</v>
      </c>
      <c r="F535" s="146"/>
      <c r="G535" s="147" t="s">
        <v>6</v>
      </c>
      <c r="H535" s="10">
        <f t="shared" si="74"/>
        <v>0</v>
      </c>
      <c r="I535" s="147" t="s">
        <v>2</v>
      </c>
      <c r="J535" s="146"/>
      <c r="K535" s="146"/>
      <c r="L535" s="146"/>
      <c r="M535" s="146"/>
      <c r="N535" s="146"/>
      <c r="O535" s="146"/>
      <c r="P535" s="146"/>
      <c r="Q535" s="146"/>
      <c r="R535" s="146"/>
      <c r="S535" s="146"/>
      <c r="T535" s="146"/>
      <c r="U535" s="146"/>
      <c r="V535" s="146"/>
      <c r="W535" s="147"/>
    </row>
    <row r="536" spans="1:26">
      <c r="A536" s="436"/>
      <c r="B536" s="419"/>
      <c r="D536" s="89"/>
      <c r="E536" s="60"/>
      <c r="F536" s="60"/>
      <c r="G536" s="61"/>
      <c r="H536" s="62"/>
      <c r="I536" s="61"/>
      <c r="J536" s="61"/>
      <c r="K536" s="61"/>
      <c r="L536" s="61"/>
      <c r="M536" s="62"/>
      <c r="N536" s="62"/>
      <c r="O536" s="62"/>
      <c r="P536" s="62"/>
      <c r="Q536" s="62"/>
      <c r="R536" s="62"/>
      <c r="S536" s="62"/>
      <c r="T536" s="62"/>
      <c r="U536" s="62"/>
      <c r="V536" s="62"/>
      <c r="W536" s="62"/>
    </row>
    <row r="537" spans="1:26">
      <c r="A537" s="436"/>
      <c r="B537" s="419"/>
      <c r="D537" s="89"/>
      <c r="E537" s="57" t="str">
        <f>"TOTAL "&amp;E518</f>
        <v xml:space="preserve">TOTAL SALES &amp; MARKETING  </v>
      </c>
      <c r="F537" s="119"/>
      <c r="G537" s="117"/>
      <c r="H537" s="90">
        <f>SUM(H519:H536)</f>
        <v>10</v>
      </c>
      <c r="I537" s="58"/>
      <c r="J537" s="58"/>
      <c r="K537" s="90">
        <f>SUM(K519:K536)</f>
        <v>0</v>
      </c>
      <c r="L537" s="90">
        <f>SUM(L519:L536)</f>
        <v>0</v>
      </c>
      <c r="M537" s="90">
        <f t="shared" ref="M537:W537" si="75">SUM(M519:M536)</f>
        <v>0</v>
      </c>
      <c r="N537" s="90">
        <f t="shared" si="75"/>
        <v>0</v>
      </c>
      <c r="O537" s="90">
        <f t="shared" si="75"/>
        <v>0</v>
      </c>
      <c r="P537" s="90">
        <f t="shared" si="75"/>
        <v>0</v>
      </c>
      <c r="Q537" s="90">
        <f t="shared" si="75"/>
        <v>0</v>
      </c>
      <c r="R537" s="90">
        <f t="shared" si="75"/>
        <v>0</v>
      </c>
      <c r="S537" s="90">
        <f t="shared" si="75"/>
        <v>3</v>
      </c>
      <c r="T537" s="90">
        <f t="shared" si="75"/>
        <v>9</v>
      </c>
      <c r="U537" s="90">
        <f t="shared" si="75"/>
        <v>10</v>
      </c>
      <c r="V537" s="90">
        <f t="shared" si="75"/>
        <v>10</v>
      </c>
      <c r="W537" s="90">
        <f t="shared" si="75"/>
        <v>10</v>
      </c>
    </row>
    <row r="538" spans="1:26">
      <c r="A538" s="436"/>
      <c r="B538" s="419"/>
      <c r="D538" s="116"/>
      <c r="E538" s="77"/>
      <c r="F538" s="77"/>
      <c r="G538" s="23"/>
      <c r="H538" s="79"/>
      <c r="I538" s="23"/>
      <c r="J538" s="23"/>
      <c r="K538" s="23"/>
      <c r="L538" s="23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</row>
    <row r="539" spans="1:26">
      <c r="A539" s="436"/>
      <c r="B539" s="419"/>
      <c r="D539" s="89"/>
      <c r="E539" s="72" t="s">
        <v>145</v>
      </c>
      <c r="F539" s="80"/>
      <c r="G539" s="69"/>
      <c r="H539" s="70"/>
      <c r="I539" s="69"/>
      <c r="J539" s="69"/>
      <c r="K539" s="69"/>
      <c r="L539" s="69"/>
      <c r="M539" s="70"/>
      <c r="N539" s="70"/>
      <c r="O539" s="70"/>
      <c r="P539" s="70"/>
      <c r="Q539" s="70"/>
      <c r="R539" s="70"/>
      <c r="S539" s="70"/>
      <c r="T539" s="70"/>
      <c r="U539" s="70"/>
      <c r="V539" s="70"/>
      <c r="W539" s="70"/>
    </row>
    <row r="540" spans="1:26">
      <c r="A540" s="436"/>
      <c r="B540" s="419"/>
      <c r="D540" s="89"/>
      <c r="E540" s="55"/>
      <c r="F540" s="60"/>
      <c r="G540" s="61"/>
      <c r="H540" s="62"/>
      <c r="I540" s="61"/>
      <c r="J540" s="61"/>
      <c r="K540" s="61"/>
      <c r="L540" s="61"/>
      <c r="M540" s="62"/>
      <c r="N540" s="62"/>
      <c r="O540" s="62"/>
      <c r="P540" s="62"/>
      <c r="Q540" s="62"/>
      <c r="R540" s="62"/>
      <c r="S540" s="62"/>
      <c r="T540" s="62"/>
      <c r="U540" s="62"/>
      <c r="V540" s="62"/>
      <c r="W540" s="62"/>
    </row>
    <row r="541" spans="1:26">
      <c r="A541" s="436"/>
      <c r="B541" s="419"/>
      <c r="D541" s="89"/>
      <c r="E541" s="146" t="s">
        <v>226</v>
      </c>
      <c r="F541" s="146"/>
      <c r="G541" s="147" t="s">
        <v>0</v>
      </c>
      <c r="H541" s="10">
        <f t="shared" ref="H541:H547" si="76">MAX(K541:W541)</f>
        <v>1</v>
      </c>
      <c r="I541" s="147" t="s">
        <v>2</v>
      </c>
      <c r="J541" s="147" t="s">
        <v>444</v>
      </c>
      <c r="K541" s="147"/>
      <c r="L541" s="147"/>
      <c r="M541" s="148"/>
      <c r="N541" s="148"/>
      <c r="O541" s="148"/>
      <c r="P541" s="148"/>
      <c r="Q541" s="148"/>
      <c r="R541" s="148"/>
      <c r="S541" s="148"/>
      <c r="T541" s="148">
        <v>1</v>
      </c>
      <c r="U541" s="148">
        <v>1</v>
      </c>
      <c r="V541" s="148">
        <v>1</v>
      </c>
      <c r="W541" s="148">
        <v>1</v>
      </c>
    </row>
    <row r="542" spans="1:26">
      <c r="A542" s="436"/>
      <c r="B542" s="419"/>
      <c r="D542" s="89"/>
      <c r="E542" s="146" t="s">
        <v>227</v>
      </c>
      <c r="F542" s="146"/>
      <c r="G542" s="147" t="s">
        <v>0</v>
      </c>
      <c r="H542" s="10">
        <f t="shared" si="76"/>
        <v>1</v>
      </c>
      <c r="I542" s="147" t="s">
        <v>2</v>
      </c>
      <c r="J542" s="147" t="s">
        <v>441</v>
      </c>
      <c r="K542" s="147"/>
      <c r="L542" s="147"/>
      <c r="M542" s="148"/>
      <c r="N542" s="148"/>
      <c r="O542" s="148"/>
      <c r="P542" s="148"/>
      <c r="Q542" s="148"/>
      <c r="R542" s="148"/>
      <c r="S542" s="148"/>
      <c r="T542" s="148"/>
      <c r="U542" s="148">
        <v>1</v>
      </c>
      <c r="V542" s="148">
        <v>1</v>
      </c>
      <c r="W542" s="148">
        <v>1</v>
      </c>
    </row>
    <row r="543" spans="1:26">
      <c r="A543" s="436"/>
      <c r="B543" s="419"/>
      <c r="D543" s="89"/>
      <c r="E543" s="146" t="s">
        <v>228</v>
      </c>
      <c r="F543" s="146"/>
      <c r="G543" s="147" t="s">
        <v>0</v>
      </c>
      <c r="H543" s="10">
        <f t="shared" si="76"/>
        <v>0</v>
      </c>
      <c r="I543" s="147" t="s">
        <v>2</v>
      </c>
      <c r="J543" s="147"/>
      <c r="K543" s="147"/>
      <c r="L543" s="147"/>
      <c r="M543" s="148"/>
      <c r="N543" s="148"/>
      <c r="O543" s="148"/>
      <c r="P543" s="148"/>
      <c r="Q543" s="148"/>
      <c r="R543" s="148"/>
      <c r="S543" s="148"/>
      <c r="T543" s="148"/>
      <c r="U543" s="148"/>
      <c r="V543" s="148"/>
      <c r="W543" s="148"/>
    </row>
    <row r="544" spans="1:26">
      <c r="A544" s="436"/>
      <c r="B544" s="419"/>
      <c r="D544" s="89"/>
      <c r="E544" s="146" t="s">
        <v>229</v>
      </c>
      <c r="F544" s="146"/>
      <c r="G544" s="147" t="s">
        <v>0</v>
      </c>
      <c r="H544" s="10">
        <f t="shared" si="76"/>
        <v>0</v>
      </c>
      <c r="I544" s="147" t="s">
        <v>2</v>
      </c>
      <c r="J544" s="147"/>
      <c r="K544" s="147"/>
      <c r="L544" s="147"/>
      <c r="M544" s="148"/>
      <c r="N544" s="148"/>
      <c r="O544" s="148"/>
      <c r="P544" s="148"/>
      <c r="Q544" s="148"/>
      <c r="R544" s="148"/>
      <c r="S544" s="148"/>
      <c r="T544" s="148"/>
      <c r="U544" s="148"/>
      <c r="V544" s="148"/>
      <c r="W544" s="148"/>
    </row>
    <row r="545" spans="1:34">
      <c r="A545" s="436"/>
      <c r="B545" s="419"/>
      <c r="D545" s="89"/>
      <c r="E545" s="146" t="s">
        <v>154</v>
      </c>
      <c r="F545" s="146"/>
      <c r="G545" s="147" t="s">
        <v>6</v>
      </c>
      <c r="H545" s="10">
        <f t="shared" si="76"/>
        <v>0</v>
      </c>
      <c r="I545" s="147" t="s">
        <v>2</v>
      </c>
      <c r="J545" s="147"/>
      <c r="K545" s="146"/>
      <c r="L545" s="146"/>
      <c r="M545" s="146"/>
      <c r="N545" s="146"/>
      <c r="O545" s="146"/>
      <c r="P545" s="146"/>
      <c r="Q545" s="146"/>
      <c r="R545" s="146"/>
      <c r="S545" s="146"/>
      <c r="T545" s="146"/>
      <c r="U545" s="146"/>
      <c r="V545" s="146"/>
      <c r="W545" s="147"/>
    </row>
    <row r="546" spans="1:34">
      <c r="A546" s="436"/>
      <c r="B546" s="419"/>
      <c r="D546" s="89"/>
      <c r="E546" s="146" t="s">
        <v>156</v>
      </c>
      <c r="F546" s="146"/>
      <c r="G546" s="147" t="s">
        <v>6</v>
      </c>
      <c r="H546" s="10">
        <f t="shared" si="76"/>
        <v>0</v>
      </c>
      <c r="I546" s="147" t="s">
        <v>2</v>
      </c>
      <c r="J546" s="146"/>
      <c r="K546" s="146"/>
      <c r="L546" s="146"/>
      <c r="M546" s="146"/>
      <c r="N546" s="146"/>
      <c r="O546" s="146"/>
      <c r="P546" s="146"/>
      <c r="Q546" s="146"/>
      <c r="R546" s="146"/>
      <c r="S546" s="146"/>
      <c r="T546" s="146"/>
      <c r="U546" s="146"/>
      <c r="V546" s="146"/>
      <c r="W546" s="147"/>
    </row>
    <row r="547" spans="1:34">
      <c r="A547" s="436"/>
      <c r="B547" s="419"/>
      <c r="D547" s="89"/>
      <c r="E547" s="146" t="s">
        <v>283</v>
      </c>
      <c r="F547" s="146"/>
      <c r="G547" s="147" t="s">
        <v>6</v>
      </c>
      <c r="H547" s="10">
        <f t="shared" si="76"/>
        <v>0</v>
      </c>
      <c r="I547" s="147" t="s">
        <v>2</v>
      </c>
      <c r="J547" s="146"/>
      <c r="K547" s="146"/>
      <c r="L547" s="146"/>
      <c r="M547" s="146"/>
      <c r="N547" s="146"/>
      <c r="O547" s="146"/>
      <c r="P547" s="146"/>
      <c r="Q547" s="146"/>
      <c r="R547" s="146"/>
      <c r="S547" s="146"/>
      <c r="T547" s="146"/>
      <c r="U547" s="146"/>
      <c r="V547" s="146"/>
      <c r="W547" s="147"/>
    </row>
    <row r="548" spans="1:34">
      <c r="A548" s="436"/>
      <c r="B548" s="419"/>
      <c r="D548" s="89"/>
      <c r="E548" s="60"/>
      <c r="F548" s="60"/>
      <c r="G548" s="61"/>
      <c r="H548" s="62"/>
      <c r="I548" s="61"/>
      <c r="J548" s="61"/>
      <c r="K548" s="61"/>
      <c r="L548" s="61"/>
      <c r="M548" s="62"/>
      <c r="N548" s="62"/>
      <c r="O548" s="62"/>
      <c r="P548" s="62"/>
      <c r="Q548" s="62"/>
      <c r="R548" s="62"/>
      <c r="S548" s="62"/>
      <c r="T548" s="62"/>
      <c r="U548" s="62"/>
      <c r="V548" s="62"/>
      <c r="W548" s="62"/>
    </row>
    <row r="549" spans="1:34">
      <c r="A549" s="436"/>
      <c r="B549" s="419"/>
      <c r="D549" s="89"/>
      <c r="E549" s="57" t="str">
        <f>"TOTAL "&amp;E539</f>
        <v>TOTAL BANQUETING SALES AND EVENTS</v>
      </c>
      <c r="F549" s="119"/>
      <c r="G549" s="117"/>
      <c r="H549" s="90">
        <f>SUM(H540:H548)</f>
        <v>2</v>
      </c>
      <c r="I549" s="58"/>
      <c r="J549" s="58"/>
      <c r="K549" s="90">
        <f>SUM(K540:K548)</f>
        <v>0</v>
      </c>
      <c r="L549" s="90">
        <f t="shared" ref="L549:W549" si="77">SUM(L540:L548)</f>
        <v>0</v>
      </c>
      <c r="M549" s="90">
        <f t="shared" si="77"/>
        <v>0</v>
      </c>
      <c r="N549" s="90">
        <f t="shared" si="77"/>
        <v>0</v>
      </c>
      <c r="O549" s="90">
        <f t="shared" si="77"/>
        <v>0</v>
      </c>
      <c r="P549" s="90">
        <f t="shared" si="77"/>
        <v>0</v>
      </c>
      <c r="Q549" s="90">
        <f t="shared" si="77"/>
        <v>0</v>
      </c>
      <c r="R549" s="90">
        <f t="shared" si="77"/>
        <v>0</v>
      </c>
      <c r="S549" s="90">
        <f t="shared" si="77"/>
        <v>0</v>
      </c>
      <c r="T549" s="90">
        <f t="shared" si="77"/>
        <v>1</v>
      </c>
      <c r="U549" s="90">
        <f t="shared" si="77"/>
        <v>2</v>
      </c>
      <c r="V549" s="90">
        <f t="shared" si="77"/>
        <v>2</v>
      </c>
      <c r="W549" s="90">
        <f t="shared" si="77"/>
        <v>2</v>
      </c>
    </row>
    <row r="550" spans="1:34">
      <c r="A550" s="436"/>
      <c r="B550" s="419"/>
      <c r="D550" s="116"/>
      <c r="E550" s="77"/>
      <c r="F550" s="77"/>
      <c r="G550" s="23"/>
      <c r="H550" s="79"/>
      <c r="I550" s="23"/>
      <c r="J550" s="23"/>
      <c r="K550" s="23"/>
      <c r="L550" s="23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</row>
    <row r="551" spans="1:34">
      <c r="A551" s="436"/>
      <c r="B551" s="419"/>
      <c r="D551" s="89"/>
      <c r="E551" s="72" t="s">
        <v>146</v>
      </c>
      <c r="F551" s="80"/>
      <c r="G551" s="69"/>
      <c r="H551" s="70"/>
      <c r="I551" s="69"/>
      <c r="J551" s="69"/>
      <c r="K551" s="69"/>
      <c r="L551" s="69"/>
      <c r="M551" s="70"/>
      <c r="N551" s="70"/>
      <c r="O551" s="70"/>
      <c r="P551" s="70"/>
      <c r="Q551" s="70"/>
      <c r="R551" s="70"/>
      <c r="S551" s="70"/>
      <c r="T551" s="70"/>
      <c r="U551" s="70"/>
      <c r="V551" s="70"/>
      <c r="W551" s="70"/>
    </row>
    <row r="552" spans="1:34">
      <c r="A552" s="436"/>
      <c r="B552" s="419"/>
      <c r="D552" s="89"/>
      <c r="E552" s="55"/>
      <c r="F552" s="60"/>
      <c r="G552" s="61"/>
      <c r="H552" s="62"/>
      <c r="I552" s="61"/>
      <c r="J552" s="61"/>
      <c r="K552" s="61"/>
      <c r="L552" s="61"/>
      <c r="M552" s="62"/>
      <c r="N552" s="62"/>
      <c r="O552" s="62"/>
      <c r="P552" s="62"/>
      <c r="Q552" s="62"/>
      <c r="R552" s="62"/>
      <c r="S552" s="62"/>
      <c r="T552" s="62"/>
      <c r="U552" s="62"/>
      <c r="V552" s="62"/>
      <c r="W552" s="62"/>
    </row>
    <row r="553" spans="1:34">
      <c r="A553" s="436"/>
      <c r="B553" s="419"/>
      <c r="D553" s="89"/>
      <c r="E553" s="146" t="s">
        <v>425</v>
      </c>
      <c r="F553" s="146"/>
      <c r="G553" s="147" t="s">
        <v>0</v>
      </c>
      <c r="H553" s="10">
        <f t="shared" ref="H553:H558" si="78">MAX(K553:W553)</f>
        <v>1</v>
      </c>
      <c r="I553" s="147" t="s">
        <v>2</v>
      </c>
      <c r="J553" s="147" t="s">
        <v>441</v>
      </c>
      <c r="K553" s="147"/>
      <c r="L553" s="147"/>
      <c r="M553" s="148"/>
      <c r="N553" s="148"/>
      <c r="O553" s="148"/>
      <c r="P553" s="148"/>
      <c r="Q553" s="148"/>
      <c r="R553" s="148"/>
      <c r="S553" s="148"/>
      <c r="T553" s="148">
        <v>1</v>
      </c>
      <c r="U553" s="148">
        <v>1</v>
      </c>
      <c r="V553" s="148">
        <v>1</v>
      </c>
      <c r="W553" s="148">
        <v>1</v>
      </c>
    </row>
    <row r="554" spans="1:34" ht="26.25" customHeight="1">
      <c r="A554" s="436"/>
      <c r="B554" s="419"/>
      <c r="D554" s="89"/>
      <c r="E554" s="146" t="s">
        <v>233</v>
      </c>
      <c r="F554" s="146"/>
      <c r="G554" s="147" t="s">
        <v>0</v>
      </c>
      <c r="H554" s="10">
        <f t="shared" si="78"/>
        <v>0</v>
      </c>
      <c r="I554" s="147" t="s">
        <v>2</v>
      </c>
      <c r="J554" s="784"/>
      <c r="K554" s="147"/>
      <c r="L554" s="147"/>
      <c r="M554" s="148"/>
      <c r="N554" s="148"/>
      <c r="O554" s="148"/>
      <c r="P554" s="148"/>
      <c r="Q554" s="148"/>
      <c r="R554" s="148"/>
      <c r="S554" s="148"/>
      <c r="T554" s="148"/>
      <c r="U554" s="148"/>
      <c r="V554" s="148"/>
      <c r="W554" s="148"/>
    </row>
    <row r="555" spans="1:34">
      <c r="A555" s="436"/>
      <c r="B555" s="419"/>
      <c r="D555" s="89"/>
      <c r="E555" s="146" t="s">
        <v>234</v>
      </c>
      <c r="F555" s="146"/>
      <c r="G555" s="147" t="s">
        <v>0</v>
      </c>
      <c r="H555" s="10">
        <f t="shared" si="78"/>
        <v>0</v>
      </c>
      <c r="I555" s="147" t="s">
        <v>2</v>
      </c>
      <c r="J555" s="784"/>
      <c r="K555" s="147"/>
      <c r="L555" s="147"/>
      <c r="M555" s="148"/>
      <c r="N555" s="148"/>
      <c r="O555" s="148"/>
      <c r="P555" s="148"/>
      <c r="Q555" s="148"/>
      <c r="R555" s="148"/>
      <c r="S555" s="148"/>
      <c r="T555" s="148"/>
      <c r="U555" s="148"/>
      <c r="V555" s="148"/>
      <c r="W555" s="148"/>
    </row>
    <row r="556" spans="1:34">
      <c r="A556" s="436"/>
      <c r="B556" s="419"/>
      <c r="D556" s="89"/>
      <c r="E556" s="146" t="s">
        <v>154</v>
      </c>
      <c r="F556" s="146"/>
      <c r="G556" s="147" t="s">
        <v>6</v>
      </c>
      <c r="H556" s="10">
        <f t="shared" si="78"/>
        <v>0</v>
      </c>
      <c r="I556" s="147" t="s">
        <v>2</v>
      </c>
      <c r="J556" s="783"/>
      <c r="K556" s="146"/>
      <c r="L556" s="146"/>
      <c r="M556" s="146"/>
      <c r="N556" s="146"/>
      <c r="O556" s="146"/>
      <c r="P556" s="146"/>
      <c r="Q556" s="146"/>
      <c r="R556" s="146"/>
      <c r="S556" s="146"/>
      <c r="T556" s="146"/>
      <c r="U556" s="146"/>
      <c r="V556" s="146"/>
      <c r="W556" s="147"/>
    </row>
    <row r="557" spans="1:34">
      <c r="A557" s="436"/>
      <c r="B557" s="419"/>
      <c r="D557" s="89"/>
      <c r="E557" s="146" t="s">
        <v>156</v>
      </c>
      <c r="F557" s="146"/>
      <c r="G557" s="147" t="s">
        <v>6</v>
      </c>
      <c r="H557" s="10">
        <f t="shared" si="78"/>
        <v>0</v>
      </c>
      <c r="I557" s="147" t="s">
        <v>2</v>
      </c>
      <c r="J557" s="783"/>
      <c r="K557" s="146"/>
      <c r="L557" s="146"/>
      <c r="M557" s="146"/>
      <c r="N557" s="146"/>
      <c r="O557" s="146"/>
      <c r="P557" s="146"/>
      <c r="Q557" s="146"/>
      <c r="R557" s="146"/>
      <c r="S557" s="146"/>
      <c r="T557" s="146"/>
      <c r="U557" s="146"/>
      <c r="V557" s="146"/>
      <c r="W557" s="147"/>
    </row>
    <row r="558" spans="1:34">
      <c r="A558" s="436"/>
      <c r="B558" s="419"/>
      <c r="D558" s="89"/>
      <c r="E558" s="146" t="s">
        <v>283</v>
      </c>
      <c r="F558" s="146"/>
      <c r="G558" s="147" t="s">
        <v>6</v>
      </c>
      <c r="H558" s="10">
        <f t="shared" si="78"/>
        <v>0</v>
      </c>
      <c r="I558" s="147" t="s">
        <v>2</v>
      </c>
      <c r="J558" s="783"/>
      <c r="K558" s="146"/>
      <c r="L558" s="146"/>
      <c r="M558" s="146"/>
      <c r="N558" s="146"/>
      <c r="O558" s="146"/>
      <c r="P558" s="146"/>
      <c r="Q558" s="146"/>
      <c r="R558" s="146"/>
      <c r="S558" s="146"/>
      <c r="T558" s="146"/>
      <c r="U558" s="146"/>
      <c r="V558" s="146"/>
      <c r="W558" s="147"/>
    </row>
    <row r="559" spans="1:34">
      <c r="A559" s="436"/>
      <c r="B559" s="419"/>
      <c r="D559" s="89"/>
      <c r="E559" s="192"/>
      <c r="F559" s="192"/>
      <c r="G559" s="197"/>
      <c r="H559" s="62"/>
      <c r="I559" s="197"/>
      <c r="J559" s="192"/>
      <c r="K559" s="192"/>
      <c r="L559" s="192"/>
      <c r="M559" s="192"/>
      <c r="N559" s="192"/>
      <c r="O559" s="192"/>
      <c r="P559" s="192"/>
      <c r="Q559" s="192"/>
      <c r="R559" s="192"/>
      <c r="S559" s="192"/>
      <c r="T559" s="192"/>
      <c r="U559" s="192"/>
      <c r="V559" s="192"/>
      <c r="W559" s="197"/>
      <c r="X559" s="49"/>
      <c r="Y559" s="49"/>
      <c r="Z559" s="49"/>
    </row>
    <row r="560" spans="1:34" s="4" customFormat="1">
      <c r="A560" s="437"/>
      <c r="B560" s="422"/>
      <c r="D560" s="95"/>
      <c r="E560" s="57" t="str">
        <f>"TOTAL "&amp;E551</f>
        <v>TOTAL PR &amp; COMMUNICATION</v>
      </c>
      <c r="F560" s="126"/>
      <c r="G560" s="58"/>
      <c r="H560" s="90">
        <f>SUM(H552:H556)</f>
        <v>1</v>
      </c>
      <c r="I560" s="58"/>
      <c r="J560" s="58"/>
      <c r="K560" s="90">
        <f t="shared" ref="K560:V560" si="79">SUM(K552:K556)</f>
        <v>0</v>
      </c>
      <c r="L560" s="90">
        <f t="shared" si="79"/>
        <v>0</v>
      </c>
      <c r="M560" s="90">
        <f t="shared" si="79"/>
        <v>0</v>
      </c>
      <c r="N560" s="90">
        <f t="shared" si="79"/>
        <v>0</v>
      </c>
      <c r="O560" s="90">
        <f t="shared" si="79"/>
        <v>0</v>
      </c>
      <c r="P560" s="90">
        <f t="shared" si="79"/>
        <v>0</v>
      </c>
      <c r="Q560" s="90">
        <f t="shared" si="79"/>
        <v>0</v>
      </c>
      <c r="R560" s="90">
        <f t="shared" si="79"/>
        <v>0</v>
      </c>
      <c r="S560" s="90">
        <f t="shared" si="79"/>
        <v>0</v>
      </c>
      <c r="T560" s="90">
        <f t="shared" si="79"/>
        <v>1</v>
      </c>
      <c r="U560" s="90">
        <f t="shared" si="79"/>
        <v>1</v>
      </c>
      <c r="V560" s="90">
        <f t="shared" si="79"/>
        <v>1</v>
      </c>
      <c r="W560" s="90">
        <f>SUM(W552:W558)</f>
        <v>1</v>
      </c>
      <c r="X560" s="49"/>
      <c r="Y560" s="49"/>
      <c r="Z560" s="49"/>
      <c r="AA560" s="49"/>
      <c r="AB560" s="49"/>
      <c r="AC560" s="49"/>
      <c r="AD560" s="49"/>
      <c r="AE560" s="49"/>
      <c r="AF560" s="49"/>
      <c r="AG560" s="49"/>
      <c r="AH560" s="49"/>
    </row>
    <row r="561" spans="1:34" s="4" customFormat="1">
      <c r="A561" s="437"/>
      <c r="B561" s="422"/>
      <c r="E561" s="127"/>
      <c r="F561" s="127"/>
      <c r="G561" s="94"/>
      <c r="H561" s="87"/>
      <c r="I561" s="94"/>
      <c r="J561" s="94"/>
      <c r="K561" s="87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48"/>
      <c r="Y561" s="48"/>
      <c r="Z561" s="48"/>
      <c r="AA561" s="49"/>
      <c r="AB561" s="49"/>
      <c r="AC561" s="49"/>
      <c r="AD561" s="49"/>
      <c r="AE561" s="49"/>
      <c r="AF561" s="49"/>
      <c r="AG561" s="49"/>
      <c r="AH561" s="49"/>
    </row>
    <row r="562" spans="1:34">
      <c r="A562" s="436"/>
      <c r="B562" s="419"/>
      <c r="D562" s="89"/>
      <c r="E562" s="68" t="s">
        <v>8</v>
      </c>
      <c r="F562" s="68"/>
      <c r="G562" s="69"/>
      <c r="H562" s="70"/>
      <c r="I562" s="69"/>
      <c r="J562" s="69"/>
      <c r="K562" s="69"/>
      <c r="L562" s="69"/>
      <c r="M562" s="70"/>
      <c r="N562" s="70"/>
      <c r="O562" s="70"/>
      <c r="P562" s="70"/>
      <c r="Q562" s="70"/>
      <c r="R562" s="70"/>
      <c r="S562" s="70"/>
      <c r="T562" s="70"/>
      <c r="U562" s="70"/>
      <c r="V562" s="70"/>
      <c r="W562" s="70"/>
    </row>
    <row r="563" spans="1:34">
      <c r="A563" s="436"/>
      <c r="B563" s="419"/>
      <c r="D563" s="89"/>
      <c r="E563" s="67"/>
      <c r="F563" s="67"/>
      <c r="G563" s="61"/>
      <c r="H563" s="62"/>
      <c r="I563" s="61"/>
      <c r="J563" s="61"/>
      <c r="K563" s="61"/>
      <c r="L563" s="61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</row>
    <row r="564" spans="1:34">
      <c r="A564" s="436"/>
      <c r="B564" s="419"/>
      <c r="D564" s="89"/>
      <c r="E564" s="149" t="s">
        <v>235</v>
      </c>
      <c r="F564" s="149"/>
      <c r="G564" s="147" t="s">
        <v>0</v>
      </c>
      <c r="H564" s="10">
        <f t="shared" ref="H564:H570" si="80">MAX(K564:W564)</f>
        <v>1</v>
      </c>
      <c r="I564" s="147" t="s">
        <v>2</v>
      </c>
      <c r="J564" s="147" t="s">
        <v>441</v>
      </c>
      <c r="K564" s="147"/>
      <c r="L564" s="147"/>
      <c r="M564" s="148"/>
      <c r="N564" s="148"/>
      <c r="O564" s="148"/>
      <c r="P564" s="148"/>
      <c r="Q564" s="148"/>
      <c r="R564" s="148"/>
      <c r="S564" s="148"/>
      <c r="T564" s="148">
        <v>1</v>
      </c>
      <c r="U564" s="148">
        <v>1</v>
      </c>
      <c r="V564" s="148">
        <v>1</v>
      </c>
      <c r="W564" s="148">
        <v>1</v>
      </c>
    </row>
    <row r="565" spans="1:34">
      <c r="A565" s="436"/>
      <c r="B565" s="419"/>
      <c r="D565" s="89"/>
      <c r="E565" s="149" t="s">
        <v>236</v>
      </c>
      <c r="F565" s="149"/>
      <c r="G565" s="147" t="s">
        <v>0</v>
      </c>
      <c r="H565" s="10">
        <f t="shared" si="80"/>
        <v>1</v>
      </c>
      <c r="I565" s="147" t="s">
        <v>2</v>
      </c>
      <c r="J565" s="147" t="s">
        <v>447</v>
      </c>
      <c r="K565" s="147"/>
      <c r="L565" s="147"/>
      <c r="M565" s="148"/>
      <c r="N565" s="148"/>
      <c r="O565" s="148"/>
      <c r="P565" s="148"/>
      <c r="Q565" s="148"/>
      <c r="R565" s="148"/>
      <c r="S565" s="148"/>
      <c r="T565" s="148"/>
      <c r="U565" s="148">
        <v>1</v>
      </c>
      <c r="V565" s="148">
        <v>1</v>
      </c>
      <c r="W565" s="148">
        <v>1</v>
      </c>
    </row>
    <row r="566" spans="1:34">
      <c r="A566" s="436"/>
      <c r="B566" s="419"/>
      <c r="D566" s="89"/>
      <c r="E566" s="149" t="s">
        <v>237</v>
      </c>
      <c r="F566" s="149"/>
      <c r="G566" s="147" t="s">
        <v>0</v>
      </c>
      <c r="H566" s="10">
        <f t="shared" si="80"/>
        <v>0</v>
      </c>
      <c r="I566" s="147" t="s">
        <v>2</v>
      </c>
      <c r="J566" s="147"/>
      <c r="K566" s="147"/>
      <c r="L566" s="147"/>
      <c r="M566" s="148"/>
      <c r="N566" s="148"/>
      <c r="O566" s="148"/>
      <c r="P566" s="148"/>
      <c r="Q566" s="148"/>
      <c r="R566" s="148"/>
      <c r="S566" s="148"/>
      <c r="T566" s="148"/>
      <c r="U566" s="148"/>
      <c r="V566" s="148"/>
      <c r="W566" s="148"/>
    </row>
    <row r="567" spans="1:34">
      <c r="A567" s="436"/>
      <c r="B567" s="419"/>
      <c r="D567" s="89"/>
      <c r="E567" s="149" t="s">
        <v>238</v>
      </c>
      <c r="F567" s="149"/>
      <c r="G567" s="147" t="s">
        <v>0</v>
      </c>
      <c r="H567" s="10">
        <f t="shared" si="80"/>
        <v>2</v>
      </c>
      <c r="I567" s="147" t="s">
        <v>2</v>
      </c>
      <c r="J567" s="147" t="s">
        <v>445</v>
      </c>
      <c r="K567" s="147"/>
      <c r="L567" s="147"/>
      <c r="M567" s="148"/>
      <c r="N567" s="148"/>
      <c r="O567" s="148"/>
      <c r="P567" s="148"/>
      <c r="Q567" s="148"/>
      <c r="R567" s="148"/>
      <c r="S567" s="148"/>
      <c r="T567" s="148"/>
      <c r="U567" s="148">
        <v>2</v>
      </c>
      <c r="V567" s="148">
        <v>2</v>
      </c>
      <c r="W567" s="148">
        <v>2</v>
      </c>
    </row>
    <row r="568" spans="1:34">
      <c r="A568" s="436"/>
      <c r="B568" s="419"/>
      <c r="D568" s="89"/>
      <c r="E568" s="146" t="s">
        <v>154</v>
      </c>
      <c r="F568" s="146"/>
      <c r="G568" s="147" t="s">
        <v>6</v>
      </c>
      <c r="H568" s="10">
        <f t="shared" si="80"/>
        <v>0</v>
      </c>
      <c r="I568" s="147" t="s">
        <v>2</v>
      </c>
      <c r="J568" s="146"/>
      <c r="K568" s="146"/>
      <c r="L568" s="146"/>
      <c r="M568" s="146"/>
      <c r="N568" s="146"/>
      <c r="O568" s="146"/>
      <c r="P568" s="146"/>
      <c r="Q568" s="146"/>
      <c r="R568" s="146"/>
      <c r="S568" s="146"/>
      <c r="T568" s="146"/>
      <c r="U568" s="146"/>
      <c r="V568" s="146"/>
      <c r="W568" s="147"/>
    </row>
    <row r="569" spans="1:34">
      <c r="A569" s="436"/>
      <c r="B569" s="419"/>
      <c r="D569" s="89"/>
      <c r="E569" s="146" t="s">
        <v>156</v>
      </c>
      <c r="F569" s="146"/>
      <c r="G569" s="147" t="s">
        <v>6</v>
      </c>
      <c r="H569" s="10">
        <f t="shared" si="80"/>
        <v>0</v>
      </c>
      <c r="I569" s="147" t="s">
        <v>2</v>
      </c>
      <c r="J569" s="146"/>
      <c r="K569" s="146"/>
      <c r="L569" s="146"/>
      <c r="M569" s="146"/>
      <c r="N569" s="146"/>
      <c r="O569" s="146"/>
      <c r="P569" s="146"/>
      <c r="Q569" s="146"/>
      <c r="R569" s="146"/>
      <c r="S569" s="146"/>
      <c r="T569" s="146"/>
      <c r="U569" s="146"/>
      <c r="V569" s="146"/>
      <c r="W569" s="147"/>
    </row>
    <row r="570" spans="1:34">
      <c r="A570" s="436"/>
      <c r="B570" s="419"/>
      <c r="D570" s="89"/>
      <c r="E570" s="146" t="s">
        <v>283</v>
      </c>
      <c r="F570" s="146"/>
      <c r="G570" s="147" t="s">
        <v>6</v>
      </c>
      <c r="H570" s="10">
        <f t="shared" si="80"/>
        <v>0</v>
      </c>
      <c r="I570" s="147" t="s">
        <v>2</v>
      </c>
      <c r="J570" s="146"/>
      <c r="K570" s="146"/>
      <c r="L570" s="146"/>
      <c r="M570" s="146"/>
      <c r="N570" s="146"/>
      <c r="O570" s="146"/>
      <c r="P570" s="146"/>
      <c r="Q570" s="146"/>
      <c r="R570" s="146"/>
      <c r="S570" s="146"/>
      <c r="T570" s="146"/>
      <c r="U570" s="146"/>
      <c r="V570" s="146"/>
      <c r="W570" s="147"/>
    </row>
    <row r="571" spans="1:34">
      <c r="A571" s="436"/>
      <c r="B571" s="419"/>
      <c r="D571" s="89"/>
      <c r="E571" s="74"/>
      <c r="F571" s="74"/>
      <c r="G571" s="61"/>
      <c r="H571" s="62"/>
      <c r="I571" s="61"/>
      <c r="J571" s="61"/>
      <c r="K571" s="61"/>
      <c r="L571" s="61"/>
      <c r="M571" s="62"/>
      <c r="N571" s="62"/>
      <c r="O571" s="62"/>
      <c r="P571" s="62"/>
      <c r="Q571" s="62"/>
      <c r="R571" s="62"/>
      <c r="S571" s="62"/>
      <c r="T571" s="62"/>
      <c r="U571" s="62"/>
      <c r="V571" s="62"/>
      <c r="W571" s="62"/>
    </row>
    <row r="572" spans="1:34">
      <c r="A572" s="436"/>
      <c r="B572" s="419"/>
      <c r="D572" s="128"/>
      <c r="E572" s="129" t="str">
        <f>"TOTAL "&amp;E562</f>
        <v>TOTAL RESERVATION</v>
      </c>
      <c r="F572" s="129"/>
      <c r="G572" s="129"/>
      <c r="H572" s="130">
        <f>SUM(H563:H571)</f>
        <v>4</v>
      </c>
      <c r="I572" s="130"/>
      <c r="J572" s="130"/>
      <c r="K572" s="130">
        <f>SUM(K563:K571)</f>
        <v>0</v>
      </c>
      <c r="L572" s="130">
        <f t="shared" ref="L572:W572" si="81">SUM(L563:L571)</f>
        <v>0</v>
      </c>
      <c r="M572" s="130">
        <f t="shared" si="81"/>
        <v>0</v>
      </c>
      <c r="N572" s="130">
        <f t="shared" si="81"/>
        <v>0</v>
      </c>
      <c r="O572" s="130">
        <f t="shared" si="81"/>
        <v>0</v>
      </c>
      <c r="P572" s="130">
        <f t="shared" si="81"/>
        <v>0</v>
      </c>
      <c r="Q572" s="130">
        <f t="shared" si="81"/>
        <v>0</v>
      </c>
      <c r="R572" s="130">
        <f t="shared" si="81"/>
        <v>0</v>
      </c>
      <c r="S572" s="130">
        <f t="shared" si="81"/>
        <v>0</v>
      </c>
      <c r="T572" s="130">
        <f t="shared" si="81"/>
        <v>1</v>
      </c>
      <c r="U572" s="130">
        <f t="shared" si="81"/>
        <v>4</v>
      </c>
      <c r="V572" s="130">
        <f t="shared" si="81"/>
        <v>4</v>
      </c>
      <c r="W572" s="130">
        <f t="shared" si="81"/>
        <v>4</v>
      </c>
    </row>
    <row r="573" spans="1:34" ht="16.5" customHeight="1">
      <c r="A573" s="436"/>
      <c r="B573" s="419"/>
      <c r="C573" s="423" t="str">
        <f>"TOTAL "&amp;C517</f>
        <v>TOTAL SALES AND MARKETING DIVISION</v>
      </c>
      <c r="D573" s="416"/>
      <c r="E573" s="72"/>
      <c r="F573" s="72"/>
      <c r="G573" s="72"/>
      <c r="H573" s="73">
        <f>+H572+H560+H549+H537</f>
        <v>17</v>
      </c>
      <c r="I573" s="72"/>
      <c r="J573" s="72"/>
      <c r="K573" s="73">
        <f>+K572+K560+K549+K537</f>
        <v>0</v>
      </c>
      <c r="L573" s="73">
        <f t="shared" ref="L573:W573" si="82">+L572+L560+L549+L537</f>
        <v>0</v>
      </c>
      <c r="M573" s="73">
        <f t="shared" si="82"/>
        <v>0</v>
      </c>
      <c r="N573" s="73">
        <f t="shared" si="82"/>
        <v>0</v>
      </c>
      <c r="O573" s="73">
        <f t="shared" si="82"/>
        <v>0</v>
      </c>
      <c r="P573" s="73">
        <f t="shared" si="82"/>
        <v>0</v>
      </c>
      <c r="Q573" s="73">
        <f t="shared" si="82"/>
        <v>0</v>
      </c>
      <c r="R573" s="73">
        <f t="shared" si="82"/>
        <v>0</v>
      </c>
      <c r="S573" s="73">
        <f t="shared" si="82"/>
        <v>3</v>
      </c>
      <c r="T573" s="73">
        <f t="shared" si="82"/>
        <v>12</v>
      </c>
      <c r="U573" s="73">
        <f t="shared" si="82"/>
        <v>17</v>
      </c>
      <c r="V573" s="73">
        <f t="shared" si="82"/>
        <v>17</v>
      </c>
      <c r="W573" s="73">
        <f t="shared" si="82"/>
        <v>17</v>
      </c>
    </row>
    <row r="574" spans="1:34">
      <c r="A574" s="436"/>
      <c r="B574" s="137"/>
      <c r="C574" s="116"/>
      <c r="D574" s="116"/>
      <c r="E574" s="77"/>
      <c r="F574" s="77"/>
      <c r="G574" s="19"/>
      <c r="H574" s="78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78"/>
    </row>
    <row r="575" spans="1:34">
      <c r="A575" s="436"/>
      <c r="B575" s="419"/>
      <c r="C575" s="420" t="s">
        <v>148</v>
      </c>
      <c r="D575" s="416"/>
      <c r="E575" s="80"/>
      <c r="F575" s="80"/>
      <c r="G575" s="425"/>
      <c r="H575" s="426"/>
      <c r="I575" s="425"/>
      <c r="J575" s="425"/>
      <c r="K575" s="425"/>
      <c r="L575" s="425"/>
      <c r="M575" s="425"/>
      <c r="N575" s="425"/>
      <c r="O575" s="425"/>
      <c r="P575" s="425"/>
      <c r="Q575" s="425"/>
      <c r="R575" s="425"/>
      <c r="S575" s="425"/>
      <c r="T575" s="425"/>
      <c r="U575" s="425"/>
      <c r="V575" s="425"/>
      <c r="W575" s="426"/>
    </row>
    <row r="576" spans="1:34">
      <c r="A576" s="436"/>
      <c r="B576" s="419"/>
      <c r="D576" s="125"/>
      <c r="E576" s="114" t="s">
        <v>113</v>
      </c>
      <c r="F576" s="114"/>
      <c r="G576" s="114"/>
      <c r="H576" s="115"/>
      <c r="I576" s="114"/>
      <c r="J576" s="114"/>
      <c r="K576" s="114"/>
      <c r="L576" s="114"/>
      <c r="M576" s="114"/>
      <c r="N576" s="114"/>
      <c r="O576" s="114"/>
      <c r="P576" s="114"/>
      <c r="Q576" s="114"/>
      <c r="R576" s="114"/>
      <c r="S576" s="114"/>
      <c r="T576" s="114"/>
      <c r="U576" s="114"/>
      <c r="V576" s="114"/>
      <c r="W576" s="115"/>
    </row>
    <row r="577" spans="1:23">
      <c r="A577" s="436"/>
      <c r="B577" s="419"/>
      <c r="D577" s="89"/>
      <c r="E577" s="55"/>
      <c r="F577" s="55"/>
      <c r="G577" s="55"/>
      <c r="H577" s="56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6"/>
    </row>
    <row r="578" spans="1:23">
      <c r="A578" s="436"/>
      <c r="B578" s="419"/>
      <c r="D578" s="89"/>
      <c r="E578" s="146" t="s">
        <v>239</v>
      </c>
      <c r="F578" s="146"/>
      <c r="G578" s="147" t="s">
        <v>0</v>
      </c>
      <c r="H578" s="10">
        <f t="shared" ref="H578:H598" si="83">MAX(K578:W578)</f>
        <v>1</v>
      </c>
      <c r="I578" s="148" t="s">
        <v>2</v>
      </c>
      <c r="J578" s="147" t="s">
        <v>485</v>
      </c>
      <c r="K578" s="147"/>
      <c r="L578" s="147"/>
      <c r="M578" s="148"/>
      <c r="N578" s="148"/>
      <c r="O578" s="148"/>
      <c r="P578" s="148"/>
      <c r="Q578" s="148"/>
      <c r="R578" s="148"/>
      <c r="S578" s="148">
        <v>1</v>
      </c>
      <c r="T578" s="148">
        <v>1</v>
      </c>
      <c r="U578" s="148">
        <v>1</v>
      </c>
      <c r="V578" s="148">
        <v>1</v>
      </c>
      <c r="W578" s="148">
        <v>1</v>
      </c>
    </row>
    <row r="579" spans="1:23">
      <c r="A579" s="436"/>
      <c r="B579" s="419"/>
      <c r="D579" s="89"/>
      <c r="E579" s="146" t="s">
        <v>72</v>
      </c>
      <c r="F579" s="146"/>
      <c r="G579" s="147" t="s">
        <v>0</v>
      </c>
      <c r="H579" s="10">
        <f t="shared" si="83"/>
        <v>0</v>
      </c>
      <c r="I579" s="148" t="s">
        <v>2</v>
      </c>
      <c r="J579" s="147"/>
      <c r="K579" s="147"/>
      <c r="L579" s="147"/>
      <c r="M579" s="148"/>
      <c r="N579" s="148"/>
      <c r="O579" s="148"/>
      <c r="P579" s="148"/>
      <c r="Q579" s="148"/>
      <c r="R579" s="148"/>
      <c r="S579" s="148"/>
      <c r="T579" s="148"/>
      <c r="U579" s="148"/>
      <c r="V579" s="148"/>
      <c r="W579" s="148"/>
    </row>
    <row r="580" spans="1:23">
      <c r="A580" s="436"/>
      <c r="B580" s="419"/>
      <c r="D580" s="89"/>
      <c r="E580" s="146" t="s">
        <v>240</v>
      </c>
      <c r="F580" s="146"/>
      <c r="G580" s="147" t="s">
        <v>0</v>
      </c>
      <c r="H580" s="10">
        <f t="shared" si="83"/>
        <v>1</v>
      </c>
      <c r="I580" s="148" t="s">
        <v>2</v>
      </c>
      <c r="J580" s="147" t="s">
        <v>470</v>
      </c>
      <c r="K580" s="147"/>
      <c r="L580" s="147"/>
      <c r="M580" s="148"/>
      <c r="N580" s="148"/>
      <c r="O580" s="148"/>
      <c r="P580" s="148"/>
      <c r="Q580" s="148"/>
      <c r="R580" s="148"/>
      <c r="S580" s="148">
        <v>1</v>
      </c>
      <c r="T580" s="148">
        <v>1</v>
      </c>
      <c r="U580" s="148">
        <v>1</v>
      </c>
      <c r="V580" s="148">
        <v>1</v>
      </c>
      <c r="W580" s="148">
        <v>1</v>
      </c>
    </row>
    <row r="581" spans="1:23">
      <c r="A581" s="436"/>
      <c r="B581" s="419"/>
      <c r="D581" s="89"/>
      <c r="E581" s="146" t="s">
        <v>241</v>
      </c>
      <c r="F581" s="146"/>
      <c r="G581" s="147" t="s">
        <v>6</v>
      </c>
      <c r="H581" s="10">
        <f t="shared" si="83"/>
        <v>1</v>
      </c>
      <c r="I581" s="148" t="s">
        <v>2</v>
      </c>
      <c r="J581" s="147" t="s">
        <v>470</v>
      </c>
      <c r="K581" s="147"/>
      <c r="L581" s="147"/>
      <c r="M581" s="148"/>
      <c r="N581" s="148"/>
      <c r="O581" s="148"/>
      <c r="P581" s="148"/>
      <c r="Q581" s="148"/>
      <c r="R581" s="148"/>
      <c r="S581" s="148"/>
      <c r="T581" s="148"/>
      <c r="U581" s="148">
        <v>1</v>
      </c>
      <c r="V581" s="148">
        <v>1</v>
      </c>
      <c r="W581" s="148">
        <v>1</v>
      </c>
    </row>
    <row r="582" spans="1:23">
      <c r="A582" s="436"/>
      <c r="B582" s="419"/>
      <c r="D582" s="89"/>
      <c r="E582" s="146" t="s">
        <v>242</v>
      </c>
      <c r="F582" s="146"/>
      <c r="G582" s="147" t="s">
        <v>6</v>
      </c>
      <c r="H582" s="10">
        <f t="shared" si="83"/>
        <v>1</v>
      </c>
      <c r="I582" s="148" t="s">
        <v>2</v>
      </c>
      <c r="J582" s="147" t="s">
        <v>470</v>
      </c>
      <c r="K582" s="147"/>
      <c r="L582" s="147"/>
      <c r="M582" s="148"/>
      <c r="N582" s="148"/>
      <c r="O582" s="148"/>
      <c r="P582" s="148"/>
      <c r="Q582" s="148"/>
      <c r="R582" s="148"/>
      <c r="S582" s="148"/>
      <c r="T582" s="148"/>
      <c r="U582" s="148">
        <v>1</v>
      </c>
      <c r="V582" s="148">
        <v>1</v>
      </c>
      <c r="W582" s="148">
        <v>1</v>
      </c>
    </row>
    <row r="583" spans="1:23">
      <c r="A583" s="436"/>
      <c r="B583" s="419"/>
      <c r="D583" s="89"/>
      <c r="E583" s="146" t="s">
        <v>243</v>
      </c>
      <c r="F583" s="146"/>
      <c r="G583" s="147" t="s">
        <v>6</v>
      </c>
      <c r="H583" s="10">
        <f t="shared" si="83"/>
        <v>1</v>
      </c>
      <c r="I583" s="148" t="s">
        <v>2</v>
      </c>
      <c r="J583" s="147" t="s">
        <v>470</v>
      </c>
      <c r="K583" s="147"/>
      <c r="L583" s="147"/>
      <c r="M583" s="148"/>
      <c r="N583" s="148"/>
      <c r="O583" s="148"/>
      <c r="P583" s="148"/>
      <c r="Q583" s="148"/>
      <c r="R583" s="148"/>
      <c r="S583" s="148"/>
      <c r="T583" s="148"/>
      <c r="U583" s="148">
        <v>1</v>
      </c>
      <c r="V583" s="148">
        <v>1</v>
      </c>
      <c r="W583" s="148">
        <v>1</v>
      </c>
    </row>
    <row r="584" spans="1:23">
      <c r="A584" s="436"/>
      <c r="B584" s="419"/>
      <c r="D584" s="89"/>
      <c r="E584" s="146" t="s">
        <v>244</v>
      </c>
      <c r="F584" s="146"/>
      <c r="G584" s="147" t="s">
        <v>6</v>
      </c>
      <c r="H584" s="10">
        <f t="shared" si="83"/>
        <v>0</v>
      </c>
      <c r="I584" s="148" t="s">
        <v>2</v>
      </c>
      <c r="J584" s="147" t="s">
        <v>447</v>
      </c>
      <c r="K584" s="147"/>
      <c r="L584" s="147"/>
      <c r="M584" s="148"/>
      <c r="N584" s="148"/>
      <c r="O584" s="148"/>
      <c r="P584" s="148"/>
      <c r="Q584" s="148"/>
      <c r="R584" s="148"/>
      <c r="S584" s="148"/>
      <c r="T584" s="148"/>
      <c r="U584" s="148"/>
      <c r="V584" s="148"/>
      <c r="W584" s="148"/>
    </row>
    <row r="585" spans="1:23">
      <c r="A585" s="436"/>
      <c r="B585" s="419"/>
      <c r="D585" s="89"/>
      <c r="E585" s="146" t="s">
        <v>245</v>
      </c>
      <c r="F585" s="146"/>
      <c r="G585" s="147" t="s">
        <v>6</v>
      </c>
      <c r="H585" s="10">
        <f t="shared" si="83"/>
        <v>1</v>
      </c>
      <c r="I585" s="148" t="s">
        <v>2</v>
      </c>
      <c r="J585" s="147" t="s">
        <v>445</v>
      </c>
      <c r="K585" s="147"/>
      <c r="L585" s="147"/>
      <c r="M585" s="148"/>
      <c r="N585" s="148"/>
      <c r="O585" s="148"/>
      <c r="P585" s="148"/>
      <c r="Q585" s="148"/>
      <c r="R585" s="148"/>
      <c r="S585" s="148"/>
      <c r="T585" s="148"/>
      <c r="U585" s="148">
        <v>1</v>
      </c>
      <c r="V585" s="148">
        <v>1</v>
      </c>
      <c r="W585" s="148">
        <v>1</v>
      </c>
    </row>
    <row r="586" spans="1:23">
      <c r="A586" s="436"/>
      <c r="B586" s="419"/>
      <c r="D586" s="89"/>
      <c r="E586" s="146" t="s">
        <v>471</v>
      </c>
      <c r="F586" s="146"/>
      <c r="G586" s="147" t="s">
        <v>6</v>
      </c>
      <c r="H586" s="10">
        <f t="shared" si="83"/>
        <v>0</v>
      </c>
      <c r="I586" s="148" t="s">
        <v>2</v>
      </c>
      <c r="J586" s="147" t="s">
        <v>445</v>
      </c>
      <c r="K586" s="147"/>
      <c r="L586" s="147"/>
      <c r="M586" s="148"/>
      <c r="N586" s="148"/>
      <c r="O586" s="148"/>
      <c r="P586" s="148"/>
      <c r="Q586" s="148"/>
      <c r="R586" s="148"/>
      <c r="S586" s="148"/>
      <c r="T586" s="148"/>
      <c r="U586" s="148"/>
      <c r="V586" s="148"/>
      <c r="W586" s="148"/>
    </row>
    <row r="587" spans="1:23">
      <c r="A587" s="436"/>
      <c r="B587" s="419"/>
      <c r="D587" s="89"/>
      <c r="E587" s="146" t="s">
        <v>246</v>
      </c>
      <c r="F587" s="146"/>
      <c r="G587" s="147" t="s">
        <v>6</v>
      </c>
      <c r="H587" s="10">
        <f t="shared" si="83"/>
        <v>1</v>
      </c>
      <c r="I587" s="148" t="s">
        <v>2</v>
      </c>
      <c r="J587" s="147" t="s">
        <v>446</v>
      </c>
      <c r="K587" s="147"/>
      <c r="L587" s="147"/>
      <c r="M587" s="148"/>
      <c r="N587" s="148"/>
      <c r="O587" s="148"/>
      <c r="P587" s="148"/>
      <c r="Q587" s="148"/>
      <c r="R587" s="148"/>
      <c r="S587" s="148"/>
      <c r="T587" s="148"/>
      <c r="U587" s="148">
        <v>1</v>
      </c>
      <c r="V587" s="148">
        <v>1</v>
      </c>
      <c r="W587" s="148">
        <v>1</v>
      </c>
    </row>
    <row r="588" spans="1:23">
      <c r="A588" s="436"/>
      <c r="B588" s="419"/>
      <c r="D588" s="89"/>
      <c r="E588" s="146" t="s">
        <v>247</v>
      </c>
      <c r="F588" s="146"/>
      <c r="G588" s="147" t="s">
        <v>6</v>
      </c>
      <c r="H588" s="10">
        <f t="shared" si="83"/>
        <v>0</v>
      </c>
      <c r="I588" s="148" t="s">
        <v>2</v>
      </c>
      <c r="J588" s="147" t="s">
        <v>447</v>
      </c>
      <c r="K588" s="147"/>
      <c r="L588" s="147"/>
      <c r="M588" s="148"/>
      <c r="N588" s="148"/>
      <c r="O588" s="148"/>
      <c r="P588" s="148"/>
      <c r="Q588" s="148"/>
      <c r="R588" s="148"/>
      <c r="S588" s="148"/>
      <c r="T588" s="148"/>
      <c r="U588" s="148"/>
      <c r="V588" s="148"/>
      <c r="W588" s="148"/>
    </row>
    <row r="589" spans="1:23">
      <c r="A589" s="436"/>
      <c r="B589" s="419"/>
      <c r="D589" s="89"/>
      <c r="E589" s="146" t="s">
        <v>248</v>
      </c>
      <c r="F589" s="146"/>
      <c r="G589" s="147" t="s">
        <v>6</v>
      </c>
      <c r="H589" s="10">
        <f t="shared" si="83"/>
        <v>1</v>
      </c>
      <c r="I589" s="148" t="s">
        <v>2</v>
      </c>
      <c r="J589" s="147" t="s">
        <v>454</v>
      </c>
      <c r="K589" s="147"/>
      <c r="L589" s="147"/>
      <c r="M589" s="148"/>
      <c r="N589" s="148"/>
      <c r="O589" s="148"/>
      <c r="P589" s="148"/>
      <c r="Q589" s="148"/>
      <c r="R589" s="148"/>
      <c r="S589" s="148"/>
      <c r="T589" s="148"/>
      <c r="U589" s="148">
        <v>1</v>
      </c>
      <c r="V589" s="148">
        <v>1</v>
      </c>
      <c r="W589" s="148">
        <v>1</v>
      </c>
    </row>
    <row r="590" spans="1:23">
      <c r="A590" s="436"/>
      <c r="B590" s="419"/>
      <c r="D590" s="89"/>
      <c r="E590" s="146" t="s">
        <v>249</v>
      </c>
      <c r="F590" s="146"/>
      <c r="G590" s="147" t="s">
        <v>6</v>
      </c>
      <c r="H590" s="10">
        <f t="shared" si="83"/>
        <v>0</v>
      </c>
      <c r="I590" s="148" t="s">
        <v>2</v>
      </c>
      <c r="J590" s="147" t="s">
        <v>472</v>
      </c>
      <c r="K590" s="147"/>
      <c r="L590" s="147"/>
      <c r="M590" s="148"/>
      <c r="N590" s="148"/>
      <c r="O590" s="148"/>
      <c r="P590" s="148"/>
      <c r="Q590" s="148"/>
      <c r="R590" s="148"/>
      <c r="S590" s="148"/>
      <c r="T590" s="148"/>
      <c r="U590" s="148"/>
      <c r="V590" s="148"/>
      <c r="W590" s="148"/>
    </row>
    <row r="591" spans="1:23">
      <c r="A591" s="436"/>
      <c r="B591" s="419"/>
      <c r="D591" s="89"/>
      <c r="E591" s="146" t="s">
        <v>250</v>
      </c>
      <c r="F591" s="146"/>
      <c r="G591" s="147" t="s">
        <v>6</v>
      </c>
      <c r="H591" s="10">
        <f t="shared" si="83"/>
        <v>0</v>
      </c>
      <c r="I591" s="148" t="s">
        <v>2</v>
      </c>
      <c r="J591" s="147" t="s">
        <v>469</v>
      </c>
      <c r="K591" s="147"/>
      <c r="L591" s="147"/>
      <c r="M591" s="148"/>
      <c r="N591" s="148"/>
      <c r="O591" s="148"/>
      <c r="P591" s="148"/>
      <c r="Q591" s="148"/>
      <c r="R591" s="148"/>
      <c r="S591" s="148"/>
      <c r="T591" s="148"/>
      <c r="U591" s="148"/>
      <c r="V591" s="148"/>
      <c r="W591" s="148"/>
    </row>
    <row r="592" spans="1:23">
      <c r="A592" s="436"/>
      <c r="B592" s="419"/>
      <c r="D592" s="89"/>
      <c r="E592" s="146" t="s">
        <v>251</v>
      </c>
      <c r="F592" s="146"/>
      <c r="G592" s="147" t="s">
        <v>6</v>
      </c>
      <c r="H592" s="10">
        <f t="shared" si="83"/>
        <v>0</v>
      </c>
      <c r="I592" s="148" t="s">
        <v>2</v>
      </c>
      <c r="J592" s="147" t="s">
        <v>473</v>
      </c>
      <c r="K592" s="147"/>
      <c r="L592" s="147"/>
      <c r="M592" s="148"/>
      <c r="N592" s="148"/>
      <c r="O592" s="148"/>
      <c r="P592" s="148"/>
      <c r="Q592" s="148"/>
      <c r="R592" s="148"/>
      <c r="S592" s="148"/>
      <c r="T592" s="148"/>
      <c r="U592" s="148"/>
      <c r="V592" s="148"/>
      <c r="W592" s="148"/>
    </row>
    <row r="593" spans="1:23">
      <c r="A593" s="436"/>
      <c r="B593" s="419"/>
      <c r="D593" s="89"/>
      <c r="E593" s="146" t="s">
        <v>252</v>
      </c>
      <c r="F593" s="146"/>
      <c r="G593" s="147" t="s">
        <v>6</v>
      </c>
      <c r="H593" s="10">
        <f t="shared" si="83"/>
        <v>1</v>
      </c>
      <c r="I593" s="148" t="s">
        <v>2</v>
      </c>
      <c r="J593" s="147" t="s">
        <v>474</v>
      </c>
      <c r="K593" s="152"/>
      <c r="L593" s="152"/>
      <c r="M593" s="152"/>
      <c r="N593" s="152"/>
      <c r="O593" s="151"/>
      <c r="P593" s="151"/>
      <c r="Q593" s="151"/>
      <c r="R593" s="151"/>
      <c r="S593" s="151"/>
      <c r="T593" s="151"/>
      <c r="U593" s="151">
        <v>1</v>
      </c>
      <c r="V593" s="151">
        <v>1</v>
      </c>
      <c r="W593" s="151">
        <v>1</v>
      </c>
    </row>
    <row r="594" spans="1:23">
      <c r="A594" s="436"/>
      <c r="B594" s="419"/>
      <c r="D594" s="89"/>
      <c r="E594" s="146" t="s">
        <v>253</v>
      </c>
      <c r="F594" s="146"/>
      <c r="G594" s="147" t="s">
        <v>6</v>
      </c>
      <c r="H594" s="10">
        <f t="shared" si="83"/>
        <v>1</v>
      </c>
      <c r="I594" s="147" t="s">
        <v>2</v>
      </c>
      <c r="J594" s="147" t="s">
        <v>446</v>
      </c>
      <c r="K594" s="147"/>
      <c r="L594" s="147"/>
      <c r="M594" s="148"/>
      <c r="N594" s="148"/>
      <c r="O594" s="148"/>
      <c r="P594" s="148"/>
      <c r="Q594" s="148"/>
      <c r="R594" s="148"/>
      <c r="S594" s="148"/>
      <c r="T594" s="148"/>
      <c r="U594" s="148">
        <v>1</v>
      </c>
      <c r="V594" s="148">
        <v>1</v>
      </c>
      <c r="W594" s="148">
        <v>1</v>
      </c>
    </row>
    <row r="595" spans="1:23">
      <c r="A595" s="436"/>
      <c r="B595" s="419"/>
      <c r="D595" s="89"/>
      <c r="E595" s="146" t="s">
        <v>475</v>
      </c>
      <c r="F595" s="583"/>
      <c r="G595" s="147" t="s">
        <v>6</v>
      </c>
      <c r="H595" s="10">
        <f t="shared" si="83"/>
        <v>1</v>
      </c>
      <c r="I595" s="147" t="s">
        <v>2</v>
      </c>
      <c r="J595" s="147" t="s">
        <v>447</v>
      </c>
      <c r="K595" s="146"/>
      <c r="L595" s="146"/>
      <c r="M595" s="146"/>
      <c r="N595" s="146"/>
      <c r="O595" s="146"/>
      <c r="P595" s="146"/>
      <c r="Q595" s="146"/>
      <c r="R595" s="146"/>
      <c r="S595" s="151"/>
      <c r="T595" s="151"/>
      <c r="U595" s="151">
        <v>1</v>
      </c>
      <c r="V595" s="151">
        <v>1</v>
      </c>
      <c r="W595" s="147">
        <v>1</v>
      </c>
    </row>
    <row r="596" spans="1:23">
      <c r="A596" s="436"/>
      <c r="B596" s="419"/>
      <c r="D596" s="89"/>
      <c r="E596" s="146" t="s">
        <v>476</v>
      </c>
      <c r="F596" s="583"/>
      <c r="G596" s="147" t="s">
        <v>6</v>
      </c>
      <c r="H596" s="10">
        <f t="shared" si="83"/>
        <v>1</v>
      </c>
      <c r="I596" s="147" t="s">
        <v>2</v>
      </c>
      <c r="J596" s="147" t="s">
        <v>447</v>
      </c>
      <c r="K596" s="146"/>
      <c r="L596" s="146"/>
      <c r="M596" s="146"/>
      <c r="N596" s="146"/>
      <c r="O596" s="146"/>
      <c r="P596" s="146"/>
      <c r="Q596" s="146"/>
      <c r="R596" s="146"/>
      <c r="S596" s="151"/>
      <c r="T596" s="151"/>
      <c r="U596" s="151">
        <v>1</v>
      </c>
      <c r="V596" s="151">
        <v>1</v>
      </c>
      <c r="W596" s="147">
        <v>1</v>
      </c>
    </row>
    <row r="597" spans="1:23">
      <c r="A597" s="436"/>
      <c r="B597" s="419"/>
      <c r="D597" s="89"/>
      <c r="E597" s="146" t="s">
        <v>426</v>
      </c>
      <c r="F597" s="583"/>
      <c r="G597" s="147" t="s">
        <v>6</v>
      </c>
      <c r="H597" s="10">
        <f t="shared" si="83"/>
        <v>1</v>
      </c>
      <c r="I597" s="147" t="s">
        <v>2</v>
      </c>
      <c r="J597" s="147" t="s">
        <v>446</v>
      </c>
      <c r="K597" s="146"/>
      <c r="L597" s="146"/>
      <c r="M597" s="146"/>
      <c r="N597" s="146"/>
      <c r="O597" s="146"/>
      <c r="P597" s="146"/>
      <c r="Q597" s="146"/>
      <c r="R597" s="146"/>
      <c r="S597" s="151"/>
      <c r="T597" s="151"/>
      <c r="U597" s="151"/>
      <c r="V597" s="151">
        <v>1</v>
      </c>
      <c r="W597" s="147">
        <v>1</v>
      </c>
    </row>
    <row r="598" spans="1:23">
      <c r="A598" s="436"/>
      <c r="B598" s="419"/>
      <c r="D598" s="89"/>
      <c r="E598" s="146" t="s">
        <v>427</v>
      </c>
      <c r="F598" s="146"/>
      <c r="G598" s="147" t="s">
        <v>6</v>
      </c>
      <c r="H598" s="10">
        <f t="shared" si="83"/>
        <v>0</v>
      </c>
      <c r="I598" s="147" t="s">
        <v>2</v>
      </c>
      <c r="J598" s="146"/>
      <c r="K598" s="146"/>
      <c r="L598" s="146"/>
      <c r="M598" s="146"/>
      <c r="N598" s="146"/>
      <c r="O598" s="146"/>
      <c r="P598" s="146"/>
      <c r="Q598" s="146"/>
      <c r="R598" s="146"/>
      <c r="S598" s="146"/>
      <c r="T598" s="146"/>
      <c r="U598" s="146"/>
      <c r="V598" s="146"/>
      <c r="W598" s="147"/>
    </row>
    <row r="599" spans="1:23">
      <c r="A599" s="436"/>
      <c r="B599" s="419"/>
      <c r="D599" s="89"/>
      <c r="E599" s="131"/>
      <c r="F599" s="60"/>
      <c r="G599" s="61"/>
      <c r="H599" s="62"/>
      <c r="I599" s="61"/>
      <c r="J599" s="61"/>
      <c r="K599" s="61"/>
      <c r="L599" s="61"/>
      <c r="M599" s="62"/>
      <c r="N599" s="62"/>
      <c r="O599" s="62"/>
      <c r="P599" s="62"/>
      <c r="Q599" s="62"/>
      <c r="R599" s="62"/>
      <c r="S599" s="62"/>
      <c r="T599" s="62"/>
      <c r="U599" s="62"/>
      <c r="V599" s="62"/>
      <c r="W599" s="62"/>
    </row>
    <row r="600" spans="1:23">
      <c r="A600" s="436"/>
      <c r="B600" s="419"/>
      <c r="D600" s="128"/>
      <c r="E600" s="129" t="str">
        <f>"TOTAL "&amp;E576</f>
        <v xml:space="preserve">TOTAL REPAIRS &amp; MAINTENANCE </v>
      </c>
      <c r="F600" s="129"/>
      <c r="G600" s="129"/>
      <c r="H600" s="130">
        <f>SUM(H577:H599)</f>
        <v>13</v>
      </c>
      <c r="I600" s="129"/>
      <c r="J600" s="129"/>
      <c r="K600" s="130">
        <f>SUM(K577:K599)</f>
        <v>0</v>
      </c>
      <c r="L600" s="130">
        <f t="shared" ref="L600:W600" si="84">SUM(L577:L599)</f>
        <v>0</v>
      </c>
      <c r="M600" s="130">
        <f t="shared" si="84"/>
        <v>0</v>
      </c>
      <c r="N600" s="130">
        <f t="shared" si="84"/>
        <v>0</v>
      </c>
      <c r="O600" s="130">
        <f t="shared" si="84"/>
        <v>0</v>
      </c>
      <c r="P600" s="130">
        <f t="shared" si="84"/>
        <v>0</v>
      </c>
      <c r="Q600" s="130">
        <f t="shared" si="84"/>
        <v>0</v>
      </c>
      <c r="R600" s="130">
        <f t="shared" si="84"/>
        <v>0</v>
      </c>
      <c r="S600" s="130">
        <f t="shared" si="84"/>
        <v>2</v>
      </c>
      <c r="T600" s="130">
        <f t="shared" si="84"/>
        <v>2</v>
      </c>
      <c r="U600" s="130">
        <f t="shared" si="84"/>
        <v>12</v>
      </c>
      <c r="V600" s="130">
        <f>SUM(V577:V599)</f>
        <v>13</v>
      </c>
      <c r="W600" s="130">
        <f t="shared" si="84"/>
        <v>13</v>
      </c>
    </row>
    <row r="601" spans="1:23">
      <c r="A601" s="436"/>
      <c r="B601" s="419"/>
      <c r="C601" s="423" t="str">
        <f>"TOTAL "&amp;C575</f>
        <v>TOTAL POMEC DIVISION</v>
      </c>
      <c r="D601" s="416"/>
      <c r="E601" s="80"/>
      <c r="F601" s="80"/>
      <c r="G601" s="425"/>
      <c r="H601" s="71">
        <f>H600</f>
        <v>13</v>
      </c>
      <c r="I601" s="71"/>
      <c r="J601" s="71"/>
      <c r="K601" s="71">
        <f>K600</f>
        <v>0</v>
      </c>
      <c r="L601" s="71">
        <f t="shared" ref="L601:W601" si="85">L600</f>
        <v>0</v>
      </c>
      <c r="M601" s="71">
        <f t="shared" si="85"/>
        <v>0</v>
      </c>
      <c r="N601" s="71">
        <f t="shared" si="85"/>
        <v>0</v>
      </c>
      <c r="O601" s="71">
        <f t="shared" si="85"/>
        <v>0</v>
      </c>
      <c r="P601" s="71">
        <f t="shared" si="85"/>
        <v>0</v>
      </c>
      <c r="Q601" s="71">
        <f t="shared" si="85"/>
        <v>0</v>
      </c>
      <c r="R601" s="71">
        <f t="shared" si="85"/>
        <v>0</v>
      </c>
      <c r="S601" s="71">
        <f t="shared" si="85"/>
        <v>2</v>
      </c>
      <c r="T601" s="71">
        <f t="shared" si="85"/>
        <v>2</v>
      </c>
      <c r="U601" s="71">
        <f t="shared" si="85"/>
        <v>12</v>
      </c>
      <c r="V601" s="71">
        <f>V600</f>
        <v>13</v>
      </c>
      <c r="W601" s="71">
        <f t="shared" si="85"/>
        <v>13</v>
      </c>
    </row>
    <row r="602" spans="1:23">
      <c r="A602" s="436"/>
      <c r="D602" s="594"/>
      <c r="E602" s="84"/>
      <c r="F602" s="77"/>
      <c r="G602" s="19"/>
      <c r="H602" s="78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78"/>
    </row>
    <row r="603" spans="1:23">
      <c r="A603" s="436"/>
      <c r="B603" s="419"/>
      <c r="C603" s="420" t="s">
        <v>149</v>
      </c>
      <c r="D603" s="416"/>
      <c r="E603" s="80"/>
      <c r="F603" s="80"/>
      <c r="G603" s="425"/>
      <c r="H603" s="426"/>
      <c r="I603" s="425"/>
      <c r="J603" s="425"/>
      <c r="K603" s="425"/>
      <c r="L603" s="425"/>
      <c r="M603" s="425"/>
      <c r="N603" s="425"/>
      <c r="O603" s="425"/>
      <c r="P603" s="425"/>
      <c r="Q603" s="425"/>
      <c r="R603" s="425"/>
      <c r="S603" s="425"/>
      <c r="T603" s="425"/>
      <c r="U603" s="425"/>
      <c r="V603" s="425"/>
      <c r="W603" s="426"/>
    </row>
    <row r="604" spans="1:23">
      <c r="A604" s="436"/>
      <c r="B604" s="419"/>
      <c r="D604" s="125"/>
      <c r="E604" s="114" t="s">
        <v>114</v>
      </c>
      <c r="F604" s="114"/>
      <c r="G604" s="114"/>
      <c r="H604" s="115"/>
      <c r="I604" s="114"/>
      <c r="J604" s="114"/>
      <c r="K604" s="114"/>
      <c r="L604" s="114"/>
      <c r="M604" s="114"/>
      <c r="N604" s="114"/>
      <c r="O604" s="114"/>
      <c r="P604" s="114"/>
      <c r="Q604" s="114"/>
      <c r="R604" s="114"/>
      <c r="S604" s="114"/>
      <c r="T604" s="114"/>
      <c r="U604" s="114"/>
      <c r="V604" s="114"/>
      <c r="W604" s="115"/>
    </row>
    <row r="605" spans="1:23">
      <c r="A605" s="436"/>
      <c r="B605" s="419"/>
      <c r="D605" s="89"/>
      <c r="E605" s="55"/>
      <c r="F605" s="55"/>
      <c r="G605" s="55"/>
      <c r="H605" s="56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6"/>
    </row>
    <row r="606" spans="1:23" ht="24" customHeight="1">
      <c r="A606" s="436"/>
      <c r="B606" s="419"/>
      <c r="D606" s="89"/>
      <c r="E606" s="146" t="s">
        <v>254</v>
      </c>
      <c r="F606" s="146"/>
      <c r="G606" s="147" t="s">
        <v>0</v>
      </c>
      <c r="H606" s="10">
        <f t="shared" ref="H606:H625" si="86">MAX(K606:W606)</f>
        <v>1</v>
      </c>
      <c r="I606" s="147" t="s">
        <v>2</v>
      </c>
      <c r="J606" s="147" t="s">
        <v>483</v>
      </c>
      <c r="K606" s="147"/>
      <c r="L606" s="147"/>
      <c r="M606" s="148"/>
      <c r="N606" s="148"/>
      <c r="O606" s="148"/>
      <c r="P606" s="148"/>
      <c r="Q606" s="148">
        <v>1</v>
      </c>
      <c r="R606" s="148">
        <v>1</v>
      </c>
      <c r="S606" s="148">
        <v>1</v>
      </c>
      <c r="T606" s="148">
        <v>1</v>
      </c>
      <c r="U606" s="148">
        <v>1</v>
      </c>
      <c r="V606" s="148">
        <v>1</v>
      </c>
      <c r="W606" s="148">
        <v>1</v>
      </c>
    </row>
    <row r="607" spans="1:23">
      <c r="A607" s="436"/>
      <c r="B607" s="419"/>
      <c r="D607" s="89"/>
      <c r="E607" s="146" t="s">
        <v>256</v>
      </c>
      <c r="F607" s="146"/>
      <c r="G607" s="147" t="s">
        <v>0</v>
      </c>
      <c r="H607" s="10">
        <f t="shared" si="86"/>
        <v>1</v>
      </c>
      <c r="I607" s="147" t="s">
        <v>2</v>
      </c>
      <c r="J607" s="147" t="s">
        <v>441</v>
      </c>
      <c r="K607" s="147"/>
      <c r="L607" s="147"/>
      <c r="M607" s="148"/>
      <c r="N607" s="148"/>
      <c r="O607" s="148"/>
      <c r="P607" s="148"/>
      <c r="Q607" s="148"/>
      <c r="R607" s="148"/>
      <c r="S607" s="148">
        <v>1</v>
      </c>
      <c r="T607" s="148">
        <v>1</v>
      </c>
      <c r="U607" s="148">
        <v>1</v>
      </c>
      <c r="V607" s="148">
        <v>1</v>
      </c>
      <c r="W607" s="148">
        <v>1</v>
      </c>
    </row>
    <row r="608" spans="1:23">
      <c r="A608" s="436"/>
      <c r="B608" s="419"/>
      <c r="D608" s="89"/>
      <c r="E608" s="146" t="s">
        <v>255</v>
      </c>
      <c r="F608" s="146"/>
      <c r="G608" s="147" t="s">
        <v>0</v>
      </c>
      <c r="H608" s="10">
        <f t="shared" si="86"/>
        <v>0</v>
      </c>
      <c r="I608" s="147" t="s">
        <v>2</v>
      </c>
      <c r="J608" s="147"/>
      <c r="K608" s="147"/>
      <c r="L608" s="147"/>
      <c r="M608" s="148"/>
      <c r="N608" s="148"/>
      <c r="O608" s="148"/>
      <c r="P608" s="148"/>
      <c r="Q608" s="148"/>
      <c r="R608" s="148"/>
      <c r="S608" s="148"/>
      <c r="T608" s="148"/>
      <c r="U608" s="148"/>
      <c r="V608" s="148"/>
      <c r="W608" s="148"/>
    </row>
    <row r="609" spans="1:23">
      <c r="A609" s="436"/>
      <c r="B609" s="419"/>
      <c r="D609" s="89"/>
      <c r="E609" s="146" t="s">
        <v>257</v>
      </c>
      <c r="F609" s="146"/>
      <c r="G609" s="147" t="s">
        <v>0</v>
      </c>
      <c r="H609" s="10">
        <f t="shared" si="86"/>
        <v>1</v>
      </c>
      <c r="I609" s="147" t="s">
        <v>2</v>
      </c>
      <c r="J609" s="147" t="s">
        <v>447</v>
      </c>
      <c r="K609" s="147"/>
      <c r="L609" s="147"/>
      <c r="M609" s="148"/>
      <c r="N609" s="148"/>
      <c r="O609" s="148"/>
      <c r="P609" s="148"/>
      <c r="Q609" s="148"/>
      <c r="R609" s="148"/>
      <c r="S609" s="148"/>
      <c r="T609" s="148"/>
      <c r="U609" s="148">
        <v>1</v>
      </c>
      <c r="V609" s="148">
        <v>1</v>
      </c>
      <c r="W609" s="148">
        <v>1</v>
      </c>
    </row>
    <row r="610" spans="1:23">
      <c r="A610" s="436"/>
      <c r="B610" s="419"/>
      <c r="D610" s="89"/>
      <c r="E610" s="146" t="s">
        <v>477</v>
      </c>
      <c r="F610" s="146"/>
      <c r="G610" s="147" t="s">
        <v>0</v>
      </c>
      <c r="H610" s="10">
        <f t="shared" si="86"/>
        <v>1</v>
      </c>
      <c r="I610" s="147" t="s">
        <v>2</v>
      </c>
      <c r="J610" s="147" t="s">
        <v>445</v>
      </c>
      <c r="K610" s="147"/>
      <c r="L610" s="147"/>
      <c r="M610" s="148"/>
      <c r="N610" s="148"/>
      <c r="O610" s="148"/>
      <c r="P610" s="148"/>
      <c r="Q610" s="148"/>
      <c r="R610" s="148">
        <v>1</v>
      </c>
      <c r="S610" s="148">
        <v>1</v>
      </c>
      <c r="T610" s="148">
        <v>1</v>
      </c>
      <c r="U610" s="148">
        <v>1</v>
      </c>
      <c r="V610" s="148">
        <v>1</v>
      </c>
      <c r="W610" s="148">
        <v>1</v>
      </c>
    </row>
    <row r="611" spans="1:23">
      <c r="A611" s="436"/>
      <c r="B611" s="419"/>
      <c r="D611" s="89"/>
      <c r="E611" s="146" t="s">
        <v>258</v>
      </c>
      <c r="F611" s="146"/>
      <c r="G611" s="147" t="s">
        <v>0</v>
      </c>
      <c r="H611" s="10">
        <f t="shared" si="86"/>
        <v>1</v>
      </c>
      <c r="I611" s="147" t="s">
        <v>2</v>
      </c>
      <c r="J611" s="147" t="s">
        <v>447</v>
      </c>
      <c r="K611" s="147"/>
      <c r="L611" s="147"/>
      <c r="M611" s="148"/>
      <c r="N611" s="148"/>
      <c r="O611" s="148"/>
      <c r="P611" s="148"/>
      <c r="Q611" s="148"/>
      <c r="R611" s="148"/>
      <c r="S611" s="148"/>
      <c r="T611" s="148">
        <v>1</v>
      </c>
      <c r="U611" s="148">
        <v>1</v>
      </c>
      <c r="V611" s="148">
        <v>1</v>
      </c>
      <c r="W611" s="148">
        <v>1</v>
      </c>
    </row>
    <row r="612" spans="1:23">
      <c r="A612" s="436"/>
      <c r="B612" s="419"/>
      <c r="D612" s="89"/>
      <c r="E612" s="146" t="s">
        <v>259</v>
      </c>
      <c r="F612" s="146"/>
      <c r="G612" s="147" t="s">
        <v>0</v>
      </c>
      <c r="H612" s="10">
        <f t="shared" si="86"/>
        <v>1</v>
      </c>
      <c r="I612" s="147" t="s">
        <v>2</v>
      </c>
      <c r="J612" s="147" t="s">
        <v>485</v>
      </c>
      <c r="K612" s="147"/>
      <c r="L612" s="147"/>
      <c r="M612" s="148"/>
      <c r="N612" s="148"/>
      <c r="O612" s="148"/>
      <c r="P612" s="148"/>
      <c r="Q612" s="148"/>
      <c r="R612" s="148"/>
      <c r="S612" s="148"/>
      <c r="T612" s="148">
        <v>1</v>
      </c>
      <c r="U612" s="148">
        <v>1</v>
      </c>
      <c r="V612" s="148">
        <v>1</v>
      </c>
      <c r="W612" s="148">
        <v>1</v>
      </c>
    </row>
    <row r="613" spans="1:23">
      <c r="A613" s="436"/>
      <c r="B613" s="419"/>
      <c r="D613" s="89"/>
      <c r="E613" s="146" t="s">
        <v>429</v>
      </c>
      <c r="F613" s="146"/>
      <c r="G613" s="147" t="s">
        <v>0</v>
      </c>
      <c r="H613" s="10">
        <f t="shared" si="86"/>
        <v>1</v>
      </c>
      <c r="I613" s="147" t="s">
        <v>2</v>
      </c>
      <c r="J613" s="147" t="s">
        <v>447</v>
      </c>
      <c r="K613" s="147"/>
      <c r="L613" s="147"/>
      <c r="M613" s="148"/>
      <c r="N613" s="148"/>
      <c r="O613" s="148"/>
      <c r="P613" s="148"/>
      <c r="Q613" s="148"/>
      <c r="R613" s="148"/>
      <c r="S613" s="148"/>
      <c r="T613" s="148"/>
      <c r="U613" s="148">
        <v>1</v>
      </c>
      <c r="V613" s="148">
        <v>1</v>
      </c>
      <c r="W613" s="148">
        <v>1</v>
      </c>
    </row>
    <row r="614" spans="1:23">
      <c r="A614" s="436"/>
      <c r="B614" s="419"/>
      <c r="D614" s="89"/>
      <c r="E614" s="146" t="s">
        <v>260</v>
      </c>
      <c r="F614" s="146"/>
      <c r="G614" s="147" t="s">
        <v>9</v>
      </c>
      <c r="H614" s="10">
        <f t="shared" si="86"/>
        <v>1</v>
      </c>
      <c r="I614" s="147" t="s">
        <v>2</v>
      </c>
      <c r="J614" s="147" t="s">
        <v>445</v>
      </c>
      <c r="K614" s="147"/>
      <c r="L614" s="147"/>
      <c r="M614" s="148"/>
      <c r="N614" s="148"/>
      <c r="O614" s="148"/>
      <c r="P614" s="148"/>
      <c r="Q614" s="148"/>
      <c r="R614" s="148"/>
      <c r="S614" s="148"/>
      <c r="T614" s="148"/>
      <c r="U614" s="148"/>
      <c r="V614" s="148">
        <v>1</v>
      </c>
      <c r="W614" s="148">
        <v>1</v>
      </c>
    </row>
    <row r="615" spans="1:23">
      <c r="A615" s="436"/>
      <c r="B615" s="419"/>
      <c r="D615" s="89"/>
      <c r="E615" s="146" t="s">
        <v>430</v>
      </c>
      <c r="F615" s="146"/>
      <c r="G615" s="147" t="s">
        <v>9</v>
      </c>
      <c r="H615" s="10">
        <f t="shared" si="86"/>
        <v>0</v>
      </c>
      <c r="I615" s="147" t="s">
        <v>2</v>
      </c>
      <c r="J615" s="147"/>
      <c r="K615" s="147"/>
      <c r="L615" s="147"/>
      <c r="M615" s="148"/>
      <c r="N615" s="148"/>
      <c r="O615" s="148"/>
      <c r="P615" s="148"/>
      <c r="Q615" s="148"/>
      <c r="R615" s="148"/>
      <c r="S615" s="148"/>
      <c r="T615" s="148"/>
      <c r="U615" s="148"/>
      <c r="V615" s="148"/>
      <c r="W615" s="148"/>
    </row>
    <row r="616" spans="1:23">
      <c r="A616" s="436"/>
      <c r="B616" s="419"/>
      <c r="D616" s="89"/>
      <c r="E616" s="146" t="s">
        <v>478</v>
      </c>
      <c r="F616" s="146"/>
      <c r="G616" s="147" t="s">
        <v>9</v>
      </c>
      <c r="H616" s="10">
        <f t="shared" si="86"/>
        <v>5</v>
      </c>
      <c r="I616" s="147" t="s">
        <v>2</v>
      </c>
      <c r="J616" s="147" t="s">
        <v>447</v>
      </c>
      <c r="K616" s="147"/>
      <c r="L616" s="147"/>
      <c r="M616" s="148"/>
      <c r="N616" s="148"/>
      <c r="O616" s="148"/>
      <c r="P616" s="148"/>
      <c r="Q616" s="148"/>
      <c r="R616" s="148"/>
      <c r="S616" s="148"/>
      <c r="T616" s="148"/>
      <c r="U616" s="148">
        <v>4</v>
      </c>
      <c r="V616" s="148">
        <v>5</v>
      </c>
      <c r="W616" s="148">
        <v>5</v>
      </c>
    </row>
    <row r="617" spans="1:23">
      <c r="A617" s="436"/>
      <c r="B617" s="419"/>
      <c r="D617" s="89"/>
      <c r="E617" s="146" t="s">
        <v>170</v>
      </c>
      <c r="F617" s="146"/>
      <c r="G617" s="147" t="s">
        <v>9</v>
      </c>
      <c r="H617" s="10">
        <f t="shared" si="86"/>
        <v>5</v>
      </c>
      <c r="I617" s="147" t="s">
        <v>2</v>
      </c>
      <c r="J617" s="147" t="s">
        <v>446</v>
      </c>
      <c r="K617" s="147"/>
      <c r="L617" s="147"/>
      <c r="M617" s="148"/>
      <c r="N617" s="148"/>
      <c r="O617" s="148"/>
      <c r="P617" s="148"/>
      <c r="Q617" s="148"/>
      <c r="R617" s="148"/>
      <c r="S617" s="148"/>
      <c r="T617" s="148"/>
      <c r="U617" s="148">
        <v>4</v>
      </c>
      <c r="V617" s="148">
        <v>5</v>
      </c>
      <c r="W617" s="148">
        <v>5</v>
      </c>
    </row>
    <row r="618" spans="1:23">
      <c r="A618" s="436"/>
      <c r="B618" s="419"/>
      <c r="D618" s="89"/>
      <c r="E618" s="146" t="s">
        <v>261</v>
      </c>
      <c r="F618" s="146"/>
      <c r="G618" s="147" t="s">
        <v>9</v>
      </c>
      <c r="H618" s="10">
        <f t="shared" si="86"/>
        <v>0</v>
      </c>
      <c r="I618" s="147" t="s">
        <v>2</v>
      </c>
      <c r="J618" s="147"/>
      <c r="K618" s="147"/>
      <c r="L618" s="147"/>
      <c r="M618" s="148"/>
      <c r="N618" s="148"/>
      <c r="O618" s="148"/>
      <c r="P618" s="148"/>
      <c r="Q618" s="148"/>
      <c r="R618" s="148"/>
      <c r="S618" s="148"/>
      <c r="T618" s="148"/>
      <c r="U618" s="148"/>
      <c r="V618" s="148"/>
      <c r="W618" s="148"/>
    </row>
    <row r="619" spans="1:23">
      <c r="A619" s="436"/>
      <c r="B619" s="419"/>
      <c r="D619" s="89"/>
      <c r="E619" s="146" t="s">
        <v>262</v>
      </c>
      <c r="F619" s="146"/>
      <c r="G619" s="147" t="s">
        <v>9</v>
      </c>
      <c r="H619" s="10">
        <f t="shared" si="86"/>
        <v>2</v>
      </c>
      <c r="I619" s="147" t="s">
        <v>2</v>
      </c>
      <c r="J619" s="147" t="s">
        <v>469</v>
      </c>
      <c r="K619" s="147"/>
      <c r="L619" s="147"/>
      <c r="M619" s="148"/>
      <c r="N619" s="148"/>
      <c r="O619" s="148"/>
      <c r="P619" s="148"/>
      <c r="Q619" s="148"/>
      <c r="R619" s="148"/>
      <c r="S619" s="148"/>
      <c r="T619" s="148"/>
      <c r="U619" s="148">
        <v>1</v>
      </c>
      <c r="V619" s="148">
        <v>2</v>
      </c>
      <c r="W619" s="148">
        <v>2</v>
      </c>
    </row>
    <row r="620" spans="1:23">
      <c r="A620" s="436"/>
      <c r="B620" s="419"/>
      <c r="D620" s="89"/>
      <c r="E620" s="146" t="s">
        <v>263</v>
      </c>
      <c r="F620" s="146"/>
      <c r="G620" s="147" t="s">
        <v>9</v>
      </c>
      <c r="H620" s="10">
        <f t="shared" si="86"/>
        <v>0</v>
      </c>
      <c r="I620" s="147" t="s">
        <v>2</v>
      </c>
      <c r="J620" s="147"/>
      <c r="K620" s="147"/>
      <c r="L620" s="147"/>
      <c r="M620" s="148"/>
      <c r="N620" s="148"/>
      <c r="O620" s="148"/>
      <c r="P620" s="148"/>
      <c r="Q620" s="148"/>
      <c r="R620" s="148"/>
      <c r="S620" s="148"/>
      <c r="T620" s="148"/>
      <c r="U620" s="148"/>
      <c r="V620" s="148"/>
      <c r="W620" s="148"/>
    </row>
    <row r="621" spans="1:23">
      <c r="A621" s="436"/>
      <c r="B621" s="419"/>
      <c r="D621" s="89"/>
      <c r="E621" s="146" t="s">
        <v>479</v>
      </c>
      <c r="F621" s="146"/>
      <c r="G621" s="147" t="s">
        <v>6</v>
      </c>
      <c r="H621" s="10">
        <f t="shared" si="86"/>
        <v>1</v>
      </c>
      <c r="I621" s="147" t="s">
        <v>2</v>
      </c>
      <c r="J621" s="147" t="s">
        <v>447</v>
      </c>
      <c r="K621" s="146"/>
      <c r="L621" s="146"/>
      <c r="M621" s="146"/>
      <c r="N621" s="146"/>
      <c r="O621" s="146"/>
      <c r="P621" s="146"/>
      <c r="Q621" s="146"/>
      <c r="R621" s="148"/>
      <c r="S621" s="148"/>
      <c r="T621" s="148">
        <v>1</v>
      </c>
      <c r="U621" s="148">
        <v>1</v>
      </c>
      <c r="V621" s="148">
        <v>1</v>
      </c>
      <c r="W621" s="148">
        <v>1</v>
      </c>
    </row>
    <row r="622" spans="1:23">
      <c r="A622" s="436"/>
      <c r="B622" s="419"/>
      <c r="D622" s="89"/>
      <c r="E622" s="146" t="s">
        <v>156</v>
      </c>
      <c r="F622" s="146"/>
      <c r="G622" s="147" t="s">
        <v>6</v>
      </c>
      <c r="H622" s="10">
        <f t="shared" si="86"/>
        <v>0</v>
      </c>
      <c r="I622" s="147" t="s">
        <v>2</v>
      </c>
      <c r="J622" s="147"/>
      <c r="K622" s="146"/>
      <c r="L622" s="146"/>
      <c r="M622" s="146"/>
      <c r="N622" s="146"/>
      <c r="O622" s="146"/>
      <c r="P622" s="146"/>
      <c r="Q622" s="146"/>
      <c r="R622" s="146"/>
      <c r="S622" s="146"/>
      <c r="T622" s="146"/>
      <c r="U622" s="146"/>
      <c r="V622" s="146"/>
      <c r="W622" s="147"/>
    </row>
    <row r="623" spans="1:23">
      <c r="A623" s="436"/>
      <c r="B623" s="419"/>
      <c r="D623" s="89"/>
      <c r="E623" s="146" t="s">
        <v>283</v>
      </c>
      <c r="F623" s="146"/>
      <c r="G623" s="147" t="s">
        <v>6</v>
      </c>
      <c r="H623" s="10">
        <f t="shared" si="86"/>
        <v>0</v>
      </c>
      <c r="I623" s="147" t="s">
        <v>2</v>
      </c>
      <c r="J623" s="146"/>
      <c r="K623" s="146"/>
      <c r="L623" s="146"/>
      <c r="M623" s="146"/>
      <c r="N623" s="146"/>
      <c r="O623" s="146"/>
      <c r="P623" s="146"/>
      <c r="Q623" s="146"/>
      <c r="R623" s="146"/>
      <c r="S623" s="146"/>
      <c r="T623" s="146"/>
      <c r="U623" s="146"/>
      <c r="V623" s="146"/>
      <c r="W623" s="147"/>
    </row>
    <row r="624" spans="1:23">
      <c r="A624" s="436"/>
      <c r="B624" s="419"/>
      <c r="D624" s="89"/>
      <c r="E624" s="146" t="s">
        <v>284</v>
      </c>
      <c r="F624" s="146"/>
      <c r="G624" s="147" t="s">
        <v>6</v>
      </c>
      <c r="H624" s="10">
        <f t="shared" si="86"/>
        <v>0</v>
      </c>
      <c r="I624" s="147" t="s">
        <v>2</v>
      </c>
      <c r="J624" s="146"/>
      <c r="K624" s="146"/>
      <c r="L624" s="146"/>
      <c r="M624" s="146"/>
      <c r="N624" s="146"/>
      <c r="O624" s="146"/>
      <c r="P624" s="146"/>
      <c r="Q624" s="146"/>
      <c r="R624" s="146"/>
      <c r="S624" s="146"/>
      <c r="T624" s="146"/>
      <c r="U624" s="146"/>
      <c r="V624" s="146"/>
      <c r="W624" s="147"/>
    </row>
    <row r="625" spans="1:24">
      <c r="A625" s="436"/>
      <c r="B625" s="419"/>
      <c r="D625" s="89"/>
      <c r="E625" s="146" t="s">
        <v>285</v>
      </c>
      <c r="F625" s="146"/>
      <c r="G625" s="147" t="s">
        <v>6</v>
      </c>
      <c r="H625" s="10">
        <f t="shared" si="86"/>
        <v>0</v>
      </c>
      <c r="I625" s="147" t="s">
        <v>2</v>
      </c>
      <c r="J625" s="146"/>
      <c r="K625" s="146"/>
      <c r="L625" s="146"/>
      <c r="M625" s="146"/>
      <c r="N625" s="146"/>
      <c r="O625" s="146"/>
      <c r="P625" s="146"/>
      <c r="Q625" s="146"/>
      <c r="R625" s="146"/>
      <c r="S625" s="146"/>
      <c r="T625" s="146"/>
      <c r="U625" s="146"/>
      <c r="V625" s="146"/>
      <c r="W625" s="147"/>
    </row>
    <row r="626" spans="1:24">
      <c r="A626" s="436"/>
      <c r="B626" s="419"/>
      <c r="D626" s="89"/>
      <c r="E626" s="131"/>
      <c r="F626" s="60"/>
      <c r="G626" s="61"/>
      <c r="H626" s="62"/>
      <c r="I626" s="61"/>
      <c r="J626" s="61"/>
      <c r="K626" s="61"/>
      <c r="L626" s="61"/>
      <c r="M626" s="62"/>
      <c r="N626" s="62"/>
      <c r="O626" s="62"/>
      <c r="P626" s="62"/>
      <c r="Q626" s="62"/>
      <c r="R626" s="62"/>
      <c r="S626" s="62"/>
      <c r="T626" s="62"/>
      <c r="U626" s="62"/>
      <c r="V626" s="62"/>
      <c r="W626" s="62"/>
    </row>
    <row r="627" spans="1:24">
      <c r="A627" s="436"/>
      <c r="B627" s="419"/>
      <c r="D627" s="128"/>
      <c r="E627" s="129" t="str">
        <f>"TOTAL "&amp;E604</f>
        <v xml:space="preserve">TOTAL HUMAN RESOURCES  </v>
      </c>
      <c r="F627" s="129"/>
      <c r="G627" s="129"/>
      <c r="H627" s="130">
        <f>SUM(H605:H626)</f>
        <v>21</v>
      </c>
      <c r="I627" s="129"/>
      <c r="J627" s="129"/>
      <c r="K627" s="130">
        <f>SUM(K605:K626)</f>
        <v>0</v>
      </c>
      <c r="L627" s="130">
        <f t="shared" ref="L627:W627" si="87">SUM(L605:L626)</f>
        <v>0</v>
      </c>
      <c r="M627" s="130">
        <f t="shared" si="87"/>
        <v>0</v>
      </c>
      <c r="N627" s="130">
        <f t="shared" si="87"/>
        <v>0</v>
      </c>
      <c r="O627" s="130">
        <f t="shared" si="87"/>
        <v>0</v>
      </c>
      <c r="P627" s="130">
        <f t="shared" si="87"/>
        <v>0</v>
      </c>
      <c r="Q627" s="130">
        <f t="shared" si="87"/>
        <v>1</v>
      </c>
      <c r="R627" s="130">
        <f t="shared" si="87"/>
        <v>2</v>
      </c>
      <c r="S627" s="130">
        <f t="shared" si="87"/>
        <v>3</v>
      </c>
      <c r="T627" s="130">
        <f t="shared" si="87"/>
        <v>6</v>
      </c>
      <c r="U627" s="130">
        <f t="shared" si="87"/>
        <v>17</v>
      </c>
      <c r="V627" s="130">
        <f>SUM(V605:V626)</f>
        <v>21</v>
      </c>
      <c r="W627" s="130">
        <f t="shared" si="87"/>
        <v>21</v>
      </c>
    </row>
    <row r="628" spans="1:24">
      <c r="A628" s="436"/>
      <c r="B628" s="428"/>
      <c r="C628" s="427" t="str">
        <f>"TOTAL "&amp;C603</f>
        <v>TOTAL HUMAN RESOURCES DIVISION</v>
      </c>
      <c r="D628" s="429"/>
      <c r="E628" s="430"/>
      <c r="F628" s="430"/>
      <c r="G628" s="431"/>
      <c r="H628" s="432">
        <f>H627</f>
        <v>21</v>
      </c>
      <c r="I628" s="431"/>
      <c r="J628" s="431"/>
      <c r="K628" s="432">
        <f>K627</f>
        <v>0</v>
      </c>
      <c r="L628" s="432">
        <f t="shared" ref="L628:W628" si="88">L627</f>
        <v>0</v>
      </c>
      <c r="M628" s="432">
        <f t="shared" si="88"/>
        <v>0</v>
      </c>
      <c r="N628" s="432">
        <f t="shared" si="88"/>
        <v>0</v>
      </c>
      <c r="O628" s="432">
        <f t="shared" si="88"/>
        <v>0</v>
      </c>
      <c r="P628" s="432">
        <f t="shared" si="88"/>
        <v>0</v>
      </c>
      <c r="Q628" s="432">
        <f t="shared" si="88"/>
        <v>1</v>
      </c>
      <c r="R628" s="432">
        <f t="shared" si="88"/>
        <v>2</v>
      </c>
      <c r="S628" s="432">
        <f t="shared" si="88"/>
        <v>3</v>
      </c>
      <c r="T628" s="432">
        <f t="shared" si="88"/>
        <v>6</v>
      </c>
      <c r="U628" s="432">
        <f t="shared" si="88"/>
        <v>17</v>
      </c>
      <c r="V628" s="432">
        <f>V627</f>
        <v>21</v>
      </c>
      <c r="W628" s="432">
        <f t="shared" si="88"/>
        <v>21</v>
      </c>
    </row>
    <row r="629" spans="1:24">
      <c r="A629" s="433"/>
      <c r="B629" s="434" t="str">
        <f>"GRAND TOTAL "&amp;B11</f>
        <v>GRAND TOTAL The Hotel</v>
      </c>
      <c r="C629" s="433"/>
      <c r="D629" s="433"/>
      <c r="E629" s="435"/>
      <c r="F629" s="435"/>
      <c r="G629" s="435"/>
      <c r="H629" s="414">
        <f>+H628+H601+H573+H515+H448+H160+H24</f>
        <v>425</v>
      </c>
      <c r="I629" s="435"/>
      <c r="J629" s="435"/>
      <c r="K629" s="414">
        <f t="shared" ref="K629:W629" si="89">+K628+K601+K573+K515+K448+K160+K24</f>
        <v>0</v>
      </c>
      <c r="L629" s="414">
        <f t="shared" si="89"/>
        <v>0</v>
      </c>
      <c r="M629" s="414">
        <f t="shared" si="89"/>
        <v>0</v>
      </c>
      <c r="N629" s="414">
        <f t="shared" si="89"/>
        <v>0</v>
      </c>
      <c r="O629" s="414">
        <f t="shared" si="89"/>
        <v>0</v>
      </c>
      <c r="P629" s="414">
        <f t="shared" si="89"/>
        <v>0</v>
      </c>
      <c r="Q629" s="414">
        <f t="shared" si="89"/>
        <v>2</v>
      </c>
      <c r="R629" s="414">
        <f t="shared" si="89"/>
        <v>6</v>
      </c>
      <c r="S629" s="414">
        <f t="shared" si="89"/>
        <v>28</v>
      </c>
      <c r="T629" s="414">
        <f t="shared" si="89"/>
        <v>57</v>
      </c>
      <c r="U629" s="414">
        <f t="shared" si="89"/>
        <v>132</v>
      </c>
      <c r="V629" s="414">
        <f t="shared" si="89"/>
        <v>296</v>
      </c>
      <c r="W629" s="414">
        <f t="shared" si="89"/>
        <v>424</v>
      </c>
    </row>
    <row r="630" spans="1:24" ht="18" hidden="1" customHeight="1">
      <c r="E630" s="133"/>
      <c r="F630" s="133"/>
      <c r="G630" s="134"/>
      <c r="H630" s="135"/>
      <c r="I630" s="110"/>
      <c r="J630" s="110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7"/>
      <c r="X630" s="50"/>
    </row>
    <row r="631" spans="1:24" ht="54" hidden="1" customHeight="1">
      <c r="E631" s="139" t="s">
        <v>10</v>
      </c>
      <c r="F631" s="20"/>
      <c r="G631" s="801" t="s">
        <v>361</v>
      </c>
      <c r="H631" s="802"/>
      <c r="I631" s="802"/>
      <c r="J631" s="803"/>
      <c r="K631" s="32"/>
      <c r="L631" s="32"/>
      <c r="N631" s="16"/>
      <c r="O631" s="16"/>
      <c r="P631" s="16"/>
      <c r="Q631" s="16"/>
      <c r="R631" s="16"/>
      <c r="S631" s="16"/>
      <c r="T631" s="16"/>
      <c r="U631" s="16"/>
      <c r="V631" s="16"/>
      <c r="W631" s="17"/>
      <c r="X631" s="50"/>
    </row>
    <row r="632" spans="1:24" ht="48.75" hidden="1" customHeight="1">
      <c r="E632" s="140" t="s">
        <v>11</v>
      </c>
      <c r="F632" s="21"/>
      <c r="G632" s="801" t="s">
        <v>12</v>
      </c>
      <c r="H632" s="802"/>
      <c r="I632" s="802"/>
      <c r="J632" s="803"/>
      <c r="K632" s="32"/>
      <c r="L632" s="32"/>
      <c r="N632" s="16"/>
      <c r="O632" s="16"/>
      <c r="P632" s="16"/>
      <c r="Q632" s="16"/>
      <c r="R632" s="16"/>
      <c r="S632" s="16"/>
      <c r="T632" s="16"/>
      <c r="U632" s="16"/>
      <c r="V632" s="16"/>
      <c r="W632" s="17"/>
    </row>
    <row r="633" spans="1:24" ht="18" hidden="1" customHeight="1">
      <c r="E633" s="141" t="s">
        <v>13</v>
      </c>
      <c r="F633" s="22"/>
      <c r="G633" s="804"/>
      <c r="H633" s="805"/>
      <c r="I633" s="805"/>
      <c r="J633" s="806"/>
      <c r="K633" s="25"/>
      <c r="L633" s="25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576"/>
    </row>
    <row r="634" spans="1:24" ht="18" hidden="1" customHeight="1">
      <c r="E634" s="142" t="s">
        <v>14</v>
      </c>
      <c r="F634" s="22"/>
      <c r="G634" s="804"/>
      <c r="H634" s="805"/>
      <c r="I634" s="805"/>
      <c r="J634" s="806"/>
      <c r="K634" s="25"/>
      <c r="L634" s="25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576"/>
    </row>
    <row r="635" spans="1:24" ht="18" hidden="1" customHeight="1" thickBot="1">
      <c r="E635" s="16"/>
      <c r="F635" s="16"/>
      <c r="G635" s="25"/>
      <c r="H635" s="17"/>
      <c r="I635" s="26"/>
      <c r="J635" s="16"/>
      <c r="K635" s="16"/>
      <c r="L635" s="16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576"/>
    </row>
    <row r="636" spans="1:24" ht="18" hidden="1" customHeight="1">
      <c r="E636" s="54" t="s">
        <v>66</v>
      </c>
      <c r="F636" s="138"/>
      <c r="G636" s="25"/>
      <c r="H636" s="17"/>
      <c r="I636" s="26"/>
      <c r="J636" s="16"/>
      <c r="K636" s="16"/>
      <c r="L636" s="16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576"/>
    </row>
    <row r="637" spans="1:24" ht="18" hidden="1" customHeight="1">
      <c r="E637" s="52" t="s">
        <v>0</v>
      </c>
      <c r="F637" s="16"/>
      <c r="G637" s="25"/>
      <c r="H637" s="17"/>
      <c r="I637" s="26"/>
      <c r="J637" s="16"/>
      <c r="K637" s="16"/>
      <c r="L637" s="16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576"/>
    </row>
    <row r="638" spans="1:24" ht="18" hidden="1" customHeight="1">
      <c r="E638" s="52" t="s">
        <v>6</v>
      </c>
      <c r="F638" s="16"/>
      <c r="G638" s="25"/>
      <c r="H638" s="17"/>
      <c r="I638" s="26"/>
      <c r="J638" s="16"/>
      <c r="K638" s="16"/>
      <c r="L638" s="16"/>
      <c r="M638" s="17"/>
      <c r="N638" s="17"/>
      <c r="O638" s="17"/>
      <c r="P638" s="17"/>
      <c r="Q638" s="16"/>
      <c r="R638" s="16"/>
      <c r="S638" s="16"/>
      <c r="T638" s="16"/>
      <c r="U638" s="16"/>
      <c r="V638" s="16"/>
      <c r="W638" s="17"/>
    </row>
    <row r="639" spans="1:24" ht="18" hidden="1" customHeight="1">
      <c r="E639" s="52"/>
      <c r="F639" s="16"/>
      <c r="G639" s="25"/>
      <c r="H639" s="27"/>
      <c r="I639" s="2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7"/>
    </row>
    <row r="640" spans="1:24" ht="18" hidden="1" customHeight="1" thickBot="1">
      <c r="E640" s="53"/>
      <c r="F640" s="28"/>
      <c r="G640" s="16"/>
      <c r="H640" s="29"/>
      <c r="I640" s="30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7"/>
    </row>
    <row r="641" spans="5:8" hidden="1">
      <c r="E641" s="16"/>
      <c r="F641" s="16"/>
      <c r="G641" s="16"/>
      <c r="H641" s="17"/>
    </row>
    <row r="642" spans="5:8" hidden="1">
      <c r="E642" s="54" t="s">
        <v>150</v>
      </c>
    </row>
    <row r="643" spans="5:8" hidden="1">
      <c r="E643" s="51" t="s">
        <v>2</v>
      </c>
    </row>
    <row r="644" spans="5:8" hidden="1">
      <c r="E644" s="52" t="s">
        <v>287</v>
      </c>
    </row>
    <row r="645" spans="5:8" hidden="1">
      <c r="E645" s="52" t="s">
        <v>1</v>
      </c>
    </row>
    <row r="646" spans="5:8" ht="15" hidden="1" thickBot="1">
      <c r="E646" s="136"/>
    </row>
    <row r="647" spans="5:8" hidden="1"/>
    <row r="648" spans="5:8" hidden="1"/>
    <row r="649" spans="5:8" hidden="1"/>
    <row r="650" spans="5:8" hidden="1"/>
    <row r="651" spans="5:8" hidden="1"/>
  </sheetData>
  <mergeCells count="12">
    <mergeCell ref="G634:J634"/>
    <mergeCell ref="R1:W1"/>
    <mergeCell ref="A2:W2"/>
    <mergeCell ref="A6:W6"/>
    <mergeCell ref="A8:W8"/>
    <mergeCell ref="A7:W7"/>
    <mergeCell ref="A5:W5"/>
    <mergeCell ref="A4:W4"/>
    <mergeCell ref="A3:W3"/>
    <mergeCell ref="G631:J631"/>
    <mergeCell ref="G632:J632"/>
    <mergeCell ref="G633:J633"/>
  </mergeCells>
  <phoneticPr fontId="23" type="noConversion"/>
  <dataValidations count="6">
    <dataValidation type="whole" errorStyle="information" operator="greaterThanOrEqual" allowBlank="1" showInputMessage="1" showErrorMessage="1" errorTitle="Whole Number Required" error="Please insert a whole number greater than or equal to 0 " sqref="K559:W559" xr:uid="{00000000-0002-0000-0300-000000000000}">
      <formula1>0</formula1>
    </dataValidation>
    <dataValidation type="list" allowBlank="1" showInputMessage="1" showErrorMessage="1" sqref="G622:G629 G13:G65 G531:G540 G68:G80 G82:G88 G92:G112 G118:G123 G127:G134 G142:G147 G149 G152 G154 G157:G164 G170:G180 G182 G186:G194 G198:G206 G211:G217 G219:G220 G224:G230 G232:G233 G237:G243 G250:G269 G275:G281 G287:G291 G295:G304 G309:G310 G313:G320 G325:G331 G333 G336:G337 G339:G346 G356:G360 G362 G377:G378 G380:G388 G393:G400 G405:G412 G417:G424 G429:G467 G470:G502 G506 G511:G522 G524 G528:G529 G545:G552 G559:G563 G566 G568:G578 G589 G598:G608 G618" xr:uid="{00000000-0002-0000-0300-000001000000}">
      <formula1>$E$637:$E$640</formula1>
    </dataValidation>
    <dataValidation type="list" allowBlank="1" showInputMessage="1" showErrorMessage="1" sqref="I622:I629 I13:I65 I531:I540 I68:I80 I82:I88 I92:I112 I118:I123 I127:I134 I142:I147 I149 I152 I154 I157:I164 I170:I180 I182 I186:I194 I198:I206 I211:I217 I219:I220 I224:I230 I232:I233 I237:I243 I250:I269 I275:I281 I287:I291 I295:I304 I309:I310 I313:I320 I325:I331 I333 I336:I337 I339:I346 I356:I360 I362 I377:I378 I380:I388 I393:I400 I405:I412 I417:I424 I429:I467 I470:I502 I506 I511:I522 I524 I528:I529 I545:I552 I559:I563 I566 I568:I578 I589 I598:I608 I618" xr:uid="{00000000-0002-0000-0300-000002000000}">
      <formula1>$E$643:$E$646</formula1>
    </dataValidation>
    <dataValidation type="whole" operator="greaterThanOrEqual" allowBlank="1" showInputMessage="1" showErrorMessage="1" errorTitle="Whole Number Required" error="Please insert a whole number greater than or equal to 0 " sqref="K15:W21 K453:W477 K29:W32 K53:W58 K64:W73 K79:W83 K89:W93 K101:W105 K111:W118 K124:W128 K135:W142 K148:W157 K165:W172 K193:W199 K205:W212 K218:W225 K231:W238 K244:W251 K257:W264 K270:W276 K282:W286 K292:W296 K304:W315 K321:W326 K332:W341 K347:W355 K361:W383 K389:W395 K401:W407 K413:W419 K425:W431 K179:W187 K438:W445 K483:W487 K493:W497 K503:W512 K606:W625 K541:W547 K553:W558 K564:W570 K578:W598 K520:W535 K39:W47" xr:uid="{00000000-0002-0000-0300-000003000000}">
      <formula1>0</formula1>
    </dataValidation>
    <dataValidation type="list" allowBlank="1" showInputMessage="1" showErrorMessage="1" sqref="I66:I67 I530 I609:I617 I590:I597 I579:I588 I567 I564:I565 I553:I558 I541:I544 I619:I621 I525:I527 I523 I507:I510 I503:I505 I468:I469 I425:I428 I413:I416 I401:I404 I389:I392 I379 I363:I376 I361 I347:I355 I338 I334:I335 I332 I321:I324 I311:I312 I305:I308 I292:I294 I282:I286 I270:I274 I244:I249 I234:I236 I231 I221:I223 I218 I207:I210 I195:I197 I183:I185 I181 I165:I169 I155:I156 I153 I150:I151 I148 I135:I141 I124:I126 I113:I117 I89:I91 I81" xr:uid="{00000000-0002-0000-0300-000004000000}">
      <formula1>$E$502:$E$505</formula1>
    </dataValidation>
    <dataValidation type="list" allowBlank="1" showInputMessage="1" showErrorMessage="1" sqref="G66:G67 G530 G609:G617 G590:G597 G579:G588 G567 G564:G565 G553:G558 G541:G544 G619:G621 G525:G527 G523 G507:G510 G503:G505 G468:G469 G425:G428 G413:G416 G401:G404 G389:G392 G379 G363:G376 G361 G347:G355 G338 G334:G335 G332 G321:G324 G311:G312 G305:G308 G292:G294 G282:G286 G270:G274 G244:G249 G234:G236 G231 G221:G223 G218 G207:G210 G195:G197 G183:G185 G181 G165:G169 G155:G156 G153 G150:G151 G148 G135:G141 G124:G126 G113:G117 G89:G91 G81" xr:uid="{00000000-0002-0000-0300-000005000000}">
      <formula1>$E$496:$E$499</formula1>
    </dataValidation>
  </dataValidations>
  <pageMargins left="0.23622047244094499" right="0.23622047244094499" top="0.35433070866141703" bottom="0.55118110236220497" header="0.31496062992126" footer="0.31496062992126"/>
  <pageSetup paperSize="9" scale="60" fitToHeight="9" orientation="portrait" r:id="rId1"/>
  <headerFooter alignWithMargins="0">
    <oddFooter>&amp;L&amp;"Calibri Light,Bold"&amp;10INNARCHIVE.CO&amp;R&amp;"Times New Roman,Regular"&amp;10&amp;D</oddFooter>
  </headerFooter>
  <rowBreaks count="15" manualBreakCount="15">
    <brk id="86" max="21" man="1"/>
    <brk id="121" max="21" man="1"/>
    <brk id="160" max="21" man="1"/>
    <brk id="241" max="21" man="1"/>
    <brk id="279" max="21" man="1"/>
    <brk id="318" max="21" man="1"/>
    <brk id="358" max="21" man="1"/>
    <brk id="398" max="21" man="1"/>
    <brk id="434" max="21" man="1"/>
    <brk id="449" max="21" man="1"/>
    <brk id="490" max="21" man="1"/>
    <brk id="515" max="21" man="1"/>
    <brk id="550" max="21" man="1"/>
    <brk id="574" max="21" man="1"/>
    <brk id="601" max="21" man="1"/>
  </rowBreaks>
  <colBreaks count="1" manualBreakCount="1">
    <brk id="2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639"/>
  <sheetViews>
    <sheetView showGridLines="0" zoomScale="80" zoomScaleNormal="80" zoomScaleSheetLayoutView="75" workbookViewId="0">
      <pane ySplit="10" topLeftCell="A11" activePane="bottomLeft" state="frozen"/>
      <selection activeCell="A2" sqref="A2:IV7"/>
      <selection pane="bottomLeft" activeCell="E17" sqref="E17"/>
    </sheetView>
  </sheetViews>
  <sheetFormatPr defaultColWidth="8.875" defaultRowHeight="15.75"/>
  <cols>
    <col min="1" max="4" width="2.25" style="1" customWidth="1"/>
    <col min="5" max="5" width="44.125" style="8" customWidth="1"/>
    <col min="6" max="6" width="16.125" style="8" bestFit="1" customWidth="1"/>
    <col min="7" max="7" width="13.125" style="185" customWidth="1"/>
    <col min="8" max="9" width="13.125" style="159" customWidth="1"/>
    <col min="10" max="10" width="13.125" style="186" customWidth="1"/>
    <col min="11" max="11" width="13.125" style="187" customWidth="1"/>
    <col min="12" max="12" width="13.125" style="188" customWidth="1"/>
    <col min="13" max="16" width="13.125" style="189" customWidth="1"/>
    <col min="17" max="20" width="8.875" style="159"/>
    <col min="21" max="16384" width="8.875" style="160"/>
  </cols>
  <sheetData>
    <row r="1" spans="1:20" ht="30">
      <c r="A1" s="814" t="str">
        <f>"SALARY LEVEL  "&amp;SUMMARY!B7</f>
        <v>SALARY LEVEL  The Hotel</v>
      </c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614"/>
      <c r="M1" s="615" t="s">
        <v>289</v>
      </c>
      <c r="N1" s="807">
        <f>Manning!R1</f>
        <v>43997</v>
      </c>
      <c r="O1" s="807"/>
      <c r="P1" s="807"/>
    </row>
    <row r="2" spans="1:20" s="327" customFormat="1" ht="27" customHeight="1">
      <c r="A2" s="811"/>
      <c r="B2" s="811"/>
      <c r="C2" s="811"/>
      <c r="D2" s="811"/>
      <c r="E2" s="811"/>
      <c r="F2" s="811"/>
      <c r="G2" s="811"/>
      <c r="H2" s="811"/>
      <c r="I2" s="811"/>
      <c r="J2" s="811"/>
      <c r="K2" s="811"/>
      <c r="L2" s="811"/>
      <c r="M2" s="811"/>
      <c r="N2" s="811"/>
      <c r="O2" s="811"/>
      <c r="P2" s="811"/>
      <c r="Q2" s="581"/>
    </row>
    <row r="3" spans="1:20" s="327" customFormat="1" ht="30" hidden="1" customHeight="1">
      <c r="A3" s="812"/>
      <c r="B3" s="813"/>
      <c r="C3" s="813"/>
      <c r="D3" s="813"/>
      <c r="E3" s="813"/>
      <c r="F3" s="813"/>
      <c r="G3" s="813"/>
      <c r="H3" s="813"/>
      <c r="I3" s="813"/>
      <c r="J3" s="813"/>
      <c r="K3" s="813"/>
      <c r="L3" s="813"/>
      <c r="M3" s="813"/>
      <c r="N3" s="813"/>
      <c r="O3" s="813"/>
      <c r="P3" s="813"/>
      <c r="Q3" s="582"/>
    </row>
    <row r="4" spans="1:20" s="327" customFormat="1" hidden="1">
      <c r="A4" s="810"/>
      <c r="B4" s="811"/>
      <c r="C4" s="811"/>
      <c r="D4" s="811"/>
      <c r="E4" s="811"/>
      <c r="F4" s="811"/>
      <c r="G4" s="811"/>
      <c r="H4" s="811"/>
      <c r="I4" s="811"/>
      <c r="J4" s="811"/>
      <c r="K4" s="811"/>
      <c r="L4" s="811"/>
      <c r="M4" s="811"/>
      <c r="N4" s="811"/>
      <c r="O4" s="811"/>
      <c r="P4" s="811"/>
      <c r="Q4" s="581"/>
    </row>
    <row r="5" spans="1:20" s="327" customFormat="1" hidden="1">
      <c r="A5" s="580"/>
      <c r="B5" s="581"/>
      <c r="C5" s="581"/>
      <c r="D5" s="581"/>
      <c r="E5" s="581"/>
      <c r="F5" s="581"/>
      <c r="G5" s="581"/>
      <c r="H5" s="581"/>
      <c r="I5" s="581"/>
      <c r="J5" s="581"/>
      <c r="K5" s="581"/>
      <c r="L5" s="581"/>
      <c r="M5" s="581"/>
      <c r="N5" s="581"/>
      <c r="O5" s="581"/>
      <c r="P5" s="581"/>
      <c r="Q5" s="581"/>
    </row>
    <row r="6" spans="1:20" s="327" customFormat="1" hidden="1">
      <c r="A6" s="580"/>
      <c r="B6" s="581"/>
      <c r="C6" s="581"/>
      <c r="D6" s="581"/>
      <c r="E6" s="581"/>
      <c r="F6" s="581"/>
      <c r="G6" s="581"/>
      <c r="H6" s="581"/>
      <c r="I6" s="581"/>
      <c r="J6" s="581"/>
      <c r="K6" s="581"/>
      <c r="L6" s="581"/>
      <c r="M6" s="581"/>
      <c r="N6" s="581"/>
      <c r="O6" s="581"/>
      <c r="P6" s="581"/>
      <c r="Q6" s="581"/>
    </row>
    <row r="7" spans="1:20" s="327" customFormat="1" hidden="1">
      <c r="A7" s="580"/>
      <c r="B7" s="581"/>
      <c r="C7" s="581"/>
      <c r="D7" s="581"/>
      <c r="E7" s="581"/>
      <c r="F7" s="581"/>
      <c r="G7" s="581"/>
      <c r="H7" s="581"/>
      <c r="I7" s="581"/>
      <c r="J7" s="581"/>
      <c r="K7" s="581"/>
      <c r="L7" s="581"/>
      <c r="M7" s="581"/>
      <c r="N7" s="581"/>
      <c r="O7" s="581"/>
      <c r="P7" s="581"/>
      <c r="Q7" s="581"/>
    </row>
    <row r="8" spans="1:20" s="327" customFormat="1" hidden="1">
      <c r="A8" s="580"/>
      <c r="B8" s="581"/>
      <c r="C8" s="581"/>
      <c r="D8" s="581"/>
      <c r="E8" s="581"/>
      <c r="F8" s="581"/>
      <c r="G8" s="581"/>
      <c r="H8" s="581"/>
      <c r="I8" s="581"/>
      <c r="J8" s="581"/>
      <c r="K8" s="581"/>
      <c r="L8" s="581"/>
      <c r="M8" s="581"/>
      <c r="N8" s="581"/>
      <c r="O8" s="581"/>
      <c r="P8" s="581"/>
    </row>
    <row r="9" spans="1:20">
      <c r="A9" s="156"/>
      <c r="B9" s="45"/>
      <c r="C9" s="45"/>
      <c r="D9" s="45"/>
      <c r="E9" s="45" t="str">
        <f>Manning!E9</f>
        <v xml:space="preserve">TITLE </v>
      </c>
      <c r="F9" s="45"/>
      <c r="G9" s="45"/>
      <c r="H9" s="45"/>
      <c r="I9" s="45"/>
      <c r="J9" s="157"/>
      <c r="K9" s="45"/>
      <c r="L9" s="208"/>
      <c r="M9" s="45"/>
      <c r="N9" s="45"/>
      <c r="O9" s="45"/>
      <c r="P9" s="45"/>
    </row>
    <row r="10" spans="1:20" s="162" customFormat="1" ht="60" customHeight="1">
      <c r="A10" s="45"/>
      <c r="B10" s="209"/>
      <c r="C10" s="209"/>
      <c r="D10" s="209"/>
      <c r="E10" s="209"/>
      <c r="F10" s="209"/>
      <c r="G10" s="209" t="s">
        <v>282</v>
      </c>
      <c r="H10" s="209" t="s">
        <v>281</v>
      </c>
      <c r="I10" s="209" t="s">
        <v>15</v>
      </c>
      <c r="J10" s="158" t="s">
        <v>16</v>
      </c>
      <c r="K10" s="45" t="s">
        <v>364</v>
      </c>
      <c r="L10" s="198" t="s">
        <v>286</v>
      </c>
      <c r="M10" s="45" t="s">
        <v>17</v>
      </c>
      <c r="N10" s="45" t="s">
        <v>18</v>
      </c>
      <c r="O10" s="45" t="s">
        <v>20</v>
      </c>
      <c r="P10" s="45" t="s">
        <v>19</v>
      </c>
      <c r="Q10" s="161"/>
      <c r="R10" s="161"/>
      <c r="S10" s="161"/>
      <c r="T10" s="161"/>
    </row>
    <row r="11" spans="1:20" s="5" customFormat="1" ht="15" customHeight="1">
      <c r="A11" s="438"/>
      <c r="B11" s="439" t="str">
        <f>Manning!B11</f>
        <v>The Hotel</v>
      </c>
      <c r="C11" s="440"/>
      <c r="D11" s="440"/>
      <c r="E11" s="468"/>
      <c r="F11" s="468"/>
      <c r="G11" s="468"/>
      <c r="H11" s="468"/>
      <c r="I11" s="468"/>
      <c r="J11" s="469"/>
      <c r="K11" s="469"/>
      <c r="L11" s="469"/>
      <c r="M11" s="469"/>
      <c r="N11" s="469"/>
      <c r="O11" s="469"/>
      <c r="P11" s="469"/>
      <c r="Q11" s="163"/>
      <c r="R11" s="163"/>
      <c r="S11" s="163"/>
      <c r="T11" s="163"/>
    </row>
    <row r="12" spans="1:20" ht="15" customHeight="1">
      <c r="A12" s="442"/>
      <c r="B12" s="459"/>
      <c r="C12" s="467" t="str">
        <f>Manning!C12</f>
        <v>EXECUTIVE OFFICE</v>
      </c>
      <c r="D12" s="616"/>
      <c r="E12" s="616"/>
      <c r="F12" s="616"/>
      <c r="G12" s="616"/>
      <c r="H12" s="616"/>
      <c r="I12" s="616"/>
      <c r="J12" s="617"/>
      <c r="K12" s="617"/>
      <c r="L12" s="617"/>
      <c r="M12" s="617"/>
      <c r="N12" s="617"/>
      <c r="O12" s="617"/>
      <c r="P12" s="618"/>
    </row>
    <row r="13" spans="1:20" ht="15" customHeight="1">
      <c r="A13" s="442"/>
      <c r="B13" s="459"/>
      <c r="C13" s="210"/>
      <c r="D13" s="211"/>
      <c r="E13" s="212" t="str">
        <f>Manning!E13</f>
        <v>EXECUTIVE OFFICE</v>
      </c>
      <c r="F13" s="212">
        <f>Manning!F13</f>
        <v>0</v>
      </c>
      <c r="G13" s="212"/>
      <c r="H13" s="212"/>
      <c r="I13" s="212"/>
      <c r="J13" s="72"/>
      <c r="K13" s="72"/>
      <c r="L13" s="72"/>
      <c r="M13" s="72"/>
      <c r="N13" s="72"/>
      <c r="O13" s="72"/>
      <c r="P13" s="72"/>
    </row>
    <row r="14" spans="1:20" ht="15" customHeight="1">
      <c r="A14" s="442"/>
      <c r="B14" s="459"/>
      <c r="C14" s="210"/>
      <c r="D14" s="211"/>
      <c r="E14" s="213"/>
      <c r="F14" s="213"/>
      <c r="G14" s="213"/>
      <c r="H14" s="213"/>
      <c r="I14" s="213"/>
      <c r="J14" s="55"/>
      <c r="K14" s="55"/>
      <c r="L14" s="55"/>
      <c r="M14" s="55"/>
      <c r="N14" s="55"/>
      <c r="O14" s="55"/>
      <c r="P14" s="55"/>
    </row>
    <row r="15" spans="1:20" ht="15" customHeight="1">
      <c r="A15" s="442"/>
      <c r="B15" s="459"/>
      <c r="C15" s="210"/>
      <c r="D15" s="211"/>
      <c r="E15" s="214" t="str">
        <f>Manning!E15</f>
        <v>GENERAL MANAGER</v>
      </c>
      <c r="F15" s="214">
        <f>Manning!F15</f>
        <v>0</v>
      </c>
      <c r="G15" s="215">
        <f>Manning!H15</f>
        <v>1</v>
      </c>
      <c r="H15" s="215" t="str">
        <f>Manning!I15</f>
        <v>FEX</v>
      </c>
      <c r="I15" s="215" t="str">
        <f>Manning!J15</f>
        <v>ExCom/L1</v>
      </c>
      <c r="J15" s="578">
        <v>58000</v>
      </c>
      <c r="K15" s="190">
        <v>0.42</v>
      </c>
      <c r="L15" s="7">
        <f>J15*K15</f>
        <v>24360</v>
      </c>
      <c r="M15" s="7">
        <f>IF(G15=0,0,J15+L15)</f>
        <v>82360</v>
      </c>
      <c r="N15" s="6">
        <f>IF(G15=0,0,M15*12)</f>
        <v>988320</v>
      </c>
      <c r="O15" s="6">
        <f>IF(G15=0,0,G15*M15)</f>
        <v>82360</v>
      </c>
      <c r="P15" s="6">
        <f>IF(G15=0,0,G15*N15)</f>
        <v>988320</v>
      </c>
    </row>
    <row r="16" spans="1:20" ht="15" customHeight="1">
      <c r="A16" s="442"/>
      <c r="B16" s="459"/>
      <c r="C16" s="210"/>
      <c r="D16" s="211"/>
      <c r="E16" s="214" t="str">
        <f>Manning!E16</f>
        <v>GENERAL MANAGERS' PERSONAL ASSISTANT</v>
      </c>
      <c r="F16" s="214">
        <f>Manning!F16</f>
        <v>0</v>
      </c>
      <c r="G16" s="215">
        <f>Manning!H16</f>
        <v>1</v>
      </c>
      <c r="H16" s="215" t="str">
        <f>Manning!I16</f>
        <v>L</v>
      </c>
      <c r="I16" s="215" t="str">
        <f>Manning!J16</f>
        <v>L4</v>
      </c>
      <c r="J16" s="578">
        <v>7000</v>
      </c>
      <c r="K16" s="190">
        <v>0.42</v>
      </c>
      <c r="L16" s="7">
        <f t="shared" ref="L16:L21" si="0">J16*K16</f>
        <v>2940</v>
      </c>
      <c r="M16" s="7">
        <f t="shared" ref="M16:M21" si="1">IF(G16=0,0,J16+L16)</f>
        <v>9940</v>
      </c>
      <c r="N16" s="6">
        <f t="shared" ref="N16:N21" si="2">IF(G16=0,0,M16*12)</f>
        <v>119280</v>
      </c>
      <c r="O16" s="6">
        <f t="shared" ref="O16:O21" si="3">IF(G16=0,0,G16*M16)</f>
        <v>9940</v>
      </c>
      <c r="P16" s="6">
        <f t="shared" ref="P16:P21" si="4">IF(G16=0,0,G16*N16)</f>
        <v>119280</v>
      </c>
    </row>
    <row r="17" spans="1:20" s="165" customFormat="1" ht="21" customHeight="1">
      <c r="A17" s="442"/>
      <c r="B17" s="459"/>
      <c r="C17" s="210"/>
      <c r="D17" s="211"/>
      <c r="E17" s="214" t="str">
        <f>Manning!E17</f>
        <v>EXECUTIVE ASSISTANT MANAGER / ROOMS DIVISION</v>
      </c>
      <c r="F17" s="214">
        <f>Manning!F17</f>
        <v>0</v>
      </c>
      <c r="G17" s="215">
        <f>Manning!H17</f>
        <v>1</v>
      </c>
      <c r="H17" s="215" t="str">
        <f>Manning!I17</f>
        <v>L</v>
      </c>
      <c r="I17" s="215" t="str">
        <f>Manning!J17</f>
        <v>ExCom/L2</v>
      </c>
      <c r="J17" s="578">
        <v>27500</v>
      </c>
      <c r="K17" s="190">
        <v>0.42</v>
      </c>
      <c r="L17" s="7">
        <f t="shared" si="0"/>
        <v>11550</v>
      </c>
      <c r="M17" s="7">
        <f t="shared" si="1"/>
        <v>39050</v>
      </c>
      <c r="N17" s="6">
        <f t="shared" si="2"/>
        <v>468600</v>
      </c>
      <c r="O17" s="6">
        <f t="shared" si="3"/>
        <v>39050</v>
      </c>
      <c r="P17" s="6">
        <f t="shared" si="4"/>
        <v>468600</v>
      </c>
      <c r="Q17" s="164"/>
      <c r="R17" s="164"/>
      <c r="S17" s="164"/>
      <c r="T17" s="164"/>
    </row>
    <row r="18" spans="1:20" s="165" customFormat="1" ht="25.5" customHeight="1">
      <c r="A18" s="442"/>
      <c r="B18" s="459"/>
      <c r="C18" s="210"/>
      <c r="D18" s="211"/>
      <c r="E18" s="214" t="str">
        <f>Manning!E18</f>
        <v>EXECUTIVE ASSISTANT MANAGER / FOOD &amp; BEVERAGE</v>
      </c>
      <c r="F18" s="214">
        <f>Manning!F18</f>
        <v>0</v>
      </c>
      <c r="G18" s="215">
        <f>Manning!H18</f>
        <v>1</v>
      </c>
      <c r="H18" s="215" t="str">
        <f>Manning!I18</f>
        <v>L</v>
      </c>
      <c r="I18" s="215" t="str">
        <f>Manning!J18</f>
        <v>ExCom/L2</v>
      </c>
      <c r="J18" s="578">
        <v>36000</v>
      </c>
      <c r="K18" s="190">
        <v>0.42</v>
      </c>
      <c r="L18" s="7">
        <f t="shared" si="0"/>
        <v>15120</v>
      </c>
      <c r="M18" s="7">
        <f t="shared" si="1"/>
        <v>51120</v>
      </c>
      <c r="N18" s="6">
        <f t="shared" si="2"/>
        <v>613440</v>
      </c>
      <c r="O18" s="6">
        <f t="shared" si="3"/>
        <v>51120</v>
      </c>
      <c r="P18" s="6">
        <f t="shared" si="4"/>
        <v>613440</v>
      </c>
      <c r="Q18" s="164"/>
      <c r="R18" s="164"/>
      <c r="S18" s="164"/>
      <c r="T18" s="164"/>
    </row>
    <row r="19" spans="1:20" s="8" customFormat="1" ht="15" customHeight="1">
      <c r="A19" s="442"/>
      <c r="B19" s="459"/>
      <c r="C19" s="210"/>
      <c r="D19" s="211"/>
      <c r="E19" s="214" t="str">
        <f>Manning!E19</f>
        <v>ADDITIONAL POSITION</v>
      </c>
      <c r="F19" s="214">
        <f>Manning!F19</f>
        <v>0</v>
      </c>
      <c r="G19" s="215">
        <f>Manning!H19</f>
        <v>0</v>
      </c>
      <c r="H19" s="215">
        <f>Manning!I19</f>
        <v>0</v>
      </c>
      <c r="I19" s="215">
        <f>Manning!J19</f>
        <v>0</v>
      </c>
      <c r="J19" s="578"/>
      <c r="K19" s="190">
        <v>0</v>
      </c>
      <c r="L19" s="7">
        <f>J19*K19</f>
        <v>0</v>
      </c>
      <c r="M19" s="7">
        <f t="shared" si="1"/>
        <v>0</v>
      </c>
      <c r="N19" s="6">
        <f t="shared" si="2"/>
        <v>0</v>
      </c>
      <c r="O19" s="6">
        <f t="shared" si="3"/>
        <v>0</v>
      </c>
      <c r="P19" s="6">
        <f t="shared" si="4"/>
        <v>0</v>
      </c>
      <c r="Q19" s="163"/>
      <c r="R19" s="163"/>
      <c r="S19" s="163"/>
      <c r="T19" s="163"/>
    </row>
    <row r="20" spans="1:20" ht="15" customHeight="1">
      <c r="A20" s="442"/>
      <c r="B20" s="459"/>
      <c r="C20" s="210"/>
      <c r="D20" s="211"/>
      <c r="E20" s="214" t="str">
        <f>Manning!E20</f>
        <v>MANAGEMENT SECRETARY</v>
      </c>
      <c r="F20" s="214">
        <f>Manning!F20</f>
        <v>0</v>
      </c>
      <c r="G20" s="215">
        <f>Manning!H20</f>
        <v>1</v>
      </c>
      <c r="H20" s="215" t="str">
        <f>Manning!I20</f>
        <v>L</v>
      </c>
      <c r="I20" s="215" t="str">
        <f>Manning!J20</f>
        <v>L4</v>
      </c>
      <c r="J20" s="578">
        <v>5000</v>
      </c>
      <c r="K20" s="190">
        <v>0.42</v>
      </c>
      <c r="L20" s="7">
        <f t="shared" si="0"/>
        <v>2100</v>
      </c>
      <c r="M20" s="7">
        <f t="shared" si="1"/>
        <v>7100</v>
      </c>
      <c r="N20" s="6">
        <f t="shared" si="2"/>
        <v>85200</v>
      </c>
      <c r="O20" s="6">
        <f t="shared" si="3"/>
        <v>7100</v>
      </c>
      <c r="P20" s="6">
        <f t="shared" si="4"/>
        <v>85200</v>
      </c>
    </row>
    <row r="21" spans="1:20" ht="15" customHeight="1">
      <c r="A21" s="442"/>
      <c r="B21" s="459"/>
      <c r="C21" s="210"/>
      <c r="D21" s="211"/>
      <c r="E21" s="214" t="str">
        <f>Manning!E21</f>
        <v>MANAGEMENT DRIVER</v>
      </c>
      <c r="F21" s="214"/>
      <c r="G21" s="215">
        <f>Manning!H21</f>
        <v>1</v>
      </c>
      <c r="H21" s="215">
        <f>Manning!I21</f>
        <v>0</v>
      </c>
      <c r="I21" s="215" t="str">
        <f>Manning!J21</f>
        <v>L7</v>
      </c>
      <c r="J21" s="578">
        <v>2500</v>
      </c>
      <c r="K21" s="190">
        <v>0.42</v>
      </c>
      <c r="L21" s="7">
        <f t="shared" si="0"/>
        <v>1050</v>
      </c>
      <c r="M21" s="7">
        <f t="shared" si="1"/>
        <v>3550</v>
      </c>
      <c r="N21" s="6">
        <f t="shared" si="2"/>
        <v>42600</v>
      </c>
      <c r="O21" s="6">
        <f t="shared" si="3"/>
        <v>3550</v>
      </c>
      <c r="P21" s="6">
        <f t="shared" si="4"/>
        <v>42600</v>
      </c>
    </row>
    <row r="22" spans="1:20" ht="15" customHeight="1">
      <c r="A22" s="442"/>
      <c r="B22" s="459"/>
      <c r="C22" s="210"/>
      <c r="D22" s="211"/>
      <c r="E22" s="216"/>
      <c r="F22" s="216"/>
      <c r="G22" s="216"/>
      <c r="H22" s="216"/>
      <c r="I22" s="216"/>
      <c r="J22" s="60"/>
      <c r="K22" s="60"/>
      <c r="L22" s="60"/>
      <c r="M22" s="60"/>
      <c r="N22" s="60"/>
      <c r="O22" s="60"/>
      <c r="P22" s="60"/>
    </row>
    <row r="23" spans="1:20" ht="15" customHeight="1">
      <c r="A23" s="442"/>
      <c r="B23" s="459"/>
      <c r="C23" s="210"/>
      <c r="D23" s="217"/>
      <c r="E23" s="218" t="str">
        <f>"TOTAL "&amp;E13</f>
        <v>TOTAL EXECUTIVE OFFICE</v>
      </c>
      <c r="F23" s="218"/>
      <c r="G23" s="219">
        <f>SUM(G14:G22)</f>
        <v>6</v>
      </c>
      <c r="H23" s="218"/>
      <c r="I23" s="218"/>
      <c r="J23" s="129">
        <f>SUM(J14:J22)</f>
        <v>136000</v>
      </c>
      <c r="K23" s="199"/>
      <c r="L23" s="129">
        <f>SUM(L14:L22)</f>
        <v>57120</v>
      </c>
      <c r="M23" s="129">
        <f>SUM(M14:M22)</f>
        <v>193120</v>
      </c>
      <c r="N23" s="129">
        <f>SUM(N14:N22)</f>
        <v>2317440</v>
      </c>
      <c r="O23" s="129">
        <f>SUM(O14:O22)</f>
        <v>193120</v>
      </c>
      <c r="P23" s="129">
        <f>SUM(P14:P22)</f>
        <v>2317440</v>
      </c>
    </row>
    <row r="24" spans="1:20" s="167" customFormat="1" ht="15" customHeight="1">
      <c r="A24" s="442"/>
      <c r="B24" s="459"/>
      <c r="C24" s="461" t="str">
        <f>"TOTAL "&amp;C12</f>
        <v>TOTAL EXECUTIVE OFFICE</v>
      </c>
      <c r="D24" s="459"/>
      <c r="E24" s="212"/>
      <c r="F24" s="212"/>
      <c r="G24" s="276">
        <f>G23</f>
        <v>6</v>
      </c>
      <c r="H24" s="212"/>
      <c r="I24" s="212"/>
      <c r="J24" s="72">
        <f t="shared" ref="J24:P24" si="5">J23</f>
        <v>136000</v>
      </c>
      <c r="K24" s="72"/>
      <c r="L24" s="72">
        <f t="shared" si="5"/>
        <v>57120</v>
      </c>
      <c r="M24" s="72">
        <f t="shared" si="5"/>
        <v>193120</v>
      </c>
      <c r="N24" s="72">
        <f t="shared" si="5"/>
        <v>2317440</v>
      </c>
      <c r="O24" s="72">
        <f t="shared" si="5"/>
        <v>193120</v>
      </c>
      <c r="P24" s="72">
        <f t="shared" si="5"/>
        <v>2317440</v>
      </c>
      <c r="Q24" s="166"/>
      <c r="R24" s="166"/>
      <c r="S24" s="166"/>
      <c r="T24" s="166"/>
    </row>
    <row r="25" spans="1:20" ht="15" customHeight="1">
      <c r="A25" s="442"/>
      <c r="B25" s="210"/>
      <c r="C25" s="210"/>
      <c r="D25" s="210"/>
      <c r="E25" s="220"/>
      <c r="F25" s="220"/>
      <c r="G25" s="220"/>
      <c r="H25" s="220"/>
      <c r="I25" s="220"/>
      <c r="J25" s="93"/>
      <c r="K25" s="93"/>
      <c r="L25" s="93"/>
      <c r="M25" s="93"/>
      <c r="N25" s="93"/>
      <c r="O25" s="93"/>
      <c r="P25" s="93"/>
    </row>
    <row r="26" spans="1:20" ht="15" customHeight="1">
      <c r="A26" s="442"/>
      <c r="B26" s="457"/>
      <c r="C26" s="458" t="str">
        <f>Manning!C26</f>
        <v xml:space="preserve">ROOMS DIVISION </v>
      </c>
      <c r="D26" s="459"/>
      <c r="E26" s="212"/>
      <c r="F26" s="212"/>
      <c r="G26" s="212"/>
      <c r="H26" s="212"/>
      <c r="I26" s="212"/>
      <c r="J26" s="72"/>
      <c r="K26" s="72"/>
      <c r="L26" s="72"/>
      <c r="M26" s="72"/>
      <c r="N26" s="72"/>
      <c r="O26" s="72"/>
      <c r="P26" s="72"/>
    </row>
    <row r="27" spans="1:20" ht="15" customHeight="1">
      <c r="A27" s="442"/>
      <c r="B27" s="457"/>
      <c r="C27" s="210"/>
      <c r="D27" s="211"/>
      <c r="E27" s="212" t="str">
        <f>Manning!E27</f>
        <v>ROOMS DIVISION ADMINISTRATION</v>
      </c>
      <c r="F27" s="212"/>
      <c r="G27" s="212"/>
      <c r="H27" s="212"/>
      <c r="I27" s="212"/>
      <c r="J27" s="72"/>
      <c r="K27" s="72"/>
      <c r="L27" s="72"/>
      <c r="M27" s="72"/>
      <c r="N27" s="72"/>
      <c r="O27" s="72"/>
      <c r="P27" s="72"/>
    </row>
    <row r="28" spans="1:20" ht="15" customHeight="1">
      <c r="A28" s="442"/>
      <c r="B28" s="457"/>
      <c r="C28" s="210"/>
      <c r="D28" s="211"/>
      <c r="E28" s="213"/>
      <c r="F28" s="213"/>
      <c r="G28" s="213"/>
      <c r="H28" s="213"/>
      <c r="I28" s="213"/>
      <c r="J28" s="55"/>
      <c r="K28" s="55"/>
      <c r="L28" s="55"/>
      <c r="M28" s="55"/>
      <c r="N28" s="55"/>
      <c r="O28" s="55"/>
      <c r="P28" s="55"/>
    </row>
    <row r="29" spans="1:20" ht="15" customHeight="1">
      <c r="A29" s="442"/>
      <c r="B29" s="457"/>
      <c r="C29" s="210"/>
      <c r="D29" s="211"/>
      <c r="E29" s="214" t="str">
        <f>Manning!E29</f>
        <v>ROOMS DIVISION DIRECTOR</v>
      </c>
      <c r="F29" s="214"/>
      <c r="G29" s="215">
        <f>Manning!H29</f>
        <v>0</v>
      </c>
      <c r="H29" s="215" t="str">
        <f>Manning!I29</f>
        <v>L</v>
      </c>
      <c r="I29" s="215">
        <f>Manning!J29</f>
        <v>0</v>
      </c>
      <c r="J29" s="578">
        <v>0</v>
      </c>
      <c r="K29" s="190"/>
      <c r="L29" s="7">
        <f>J29*K29</f>
        <v>0</v>
      </c>
      <c r="M29" s="7">
        <f>IF(G29=0,0,J29+L29)</f>
        <v>0</v>
      </c>
      <c r="N29" s="6">
        <f>IF(G29=0,0,M29*12)</f>
        <v>0</v>
      </c>
      <c r="O29" s="6">
        <f>IF(G29=0,0,G29*M29)</f>
        <v>0</v>
      </c>
      <c r="P29" s="6">
        <f>IF(G29=0,0,G29*N29)</f>
        <v>0</v>
      </c>
    </row>
    <row r="30" spans="1:20" ht="15" customHeight="1">
      <c r="A30" s="442"/>
      <c r="B30" s="457"/>
      <c r="C30" s="210"/>
      <c r="D30" s="211"/>
      <c r="E30" s="214" t="str">
        <f>Manning!E30</f>
        <v>SECRETARY</v>
      </c>
      <c r="F30" s="214"/>
      <c r="G30" s="215">
        <f>Manning!H30</f>
        <v>0</v>
      </c>
      <c r="H30" s="215" t="str">
        <f>Manning!I30</f>
        <v>L</v>
      </c>
      <c r="I30" s="215">
        <f>Manning!J30</f>
        <v>0</v>
      </c>
      <c r="J30" s="578"/>
      <c r="K30" s="190"/>
      <c r="L30" s="7">
        <f>J30*K30</f>
        <v>0</v>
      </c>
      <c r="M30" s="7">
        <f>IF(G30=0,0,J30+L30)</f>
        <v>0</v>
      </c>
      <c r="N30" s="6">
        <f>IF(G30=0,0,M30*12)</f>
        <v>0</v>
      </c>
      <c r="O30" s="6">
        <f>IF(G30=0,0,G30*M30)</f>
        <v>0</v>
      </c>
      <c r="P30" s="6">
        <f>IF(G30=0,0,G30*N30)</f>
        <v>0</v>
      </c>
    </row>
    <row r="31" spans="1:20" ht="15" customHeight="1">
      <c r="A31" s="442"/>
      <c r="B31" s="457"/>
      <c r="C31" s="210"/>
      <c r="D31" s="211"/>
      <c r="E31" s="214" t="str">
        <f>Manning!E31</f>
        <v>ADDITIONAL POSITION 1</v>
      </c>
      <c r="F31" s="214"/>
      <c r="G31" s="215">
        <f>Manning!H31</f>
        <v>0</v>
      </c>
      <c r="H31" s="215" t="str">
        <f>Manning!I31</f>
        <v>L</v>
      </c>
      <c r="I31" s="215">
        <f>Manning!J31</f>
        <v>0</v>
      </c>
      <c r="J31" s="569"/>
      <c r="K31" s="190"/>
      <c r="L31" s="7">
        <f>J31*K31</f>
        <v>0</v>
      </c>
      <c r="M31" s="7">
        <f>IF(G31=0,0,J31+L31)</f>
        <v>0</v>
      </c>
      <c r="N31" s="6">
        <f>IF(G31=0,0,M31*12)</f>
        <v>0</v>
      </c>
      <c r="O31" s="6">
        <f>IF(G31=0,0,G31*M31)</f>
        <v>0</v>
      </c>
      <c r="P31" s="6">
        <f>IF(G31=0,0,G31*N31)</f>
        <v>0</v>
      </c>
    </row>
    <row r="32" spans="1:20" ht="15" customHeight="1">
      <c r="A32" s="442"/>
      <c r="B32" s="457"/>
      <c r="C32" s="210"/>
      <c r="D32" s="211"/>
      <c r="E32" s="214" t="str">
        <f>Manning!E32</f>
        <v>ADDITIONAL POSITION 2</v>
      </c>
      <c r="F32" s="214"/>
      <c r="G32" s="215">
        <f>Manning!H32</f>
        <v>0</v>
      </c>
      <c r="H32" s="215" t="str">
        <f>Manning!I32</f>
        <v>L</v>
      </c>
      <c r="I32" s="215">
        <f>Manning!J32</f>
        <v>0</v>
      </c>
      <c r="J32" s="569"/>
      <c r="K32" s="190"/>
      <c r="L32" s="7">
        <f>J32*K32</f>
        <v>0</v>
      </c>
      <c r="M32" s="7">
        <f>IF(G32=0,0,J32+L32)</f>
        <v>0</v>
      </c>
      <c r="N32" s="6">
        <f>IF(G32=0,0,M32*12)</f>
        <v>0</v>
      </c>
      <c r="O32" s="6">
        <f>IF(G32=0,0,G32*M32)</f>
        <v>0</v>
      </c>
      <c r="P32" s="6">
        <f>IF(G32=0,0,G32*N32)</f>
        <v>0</v>
      </c>
    </row>
    <row r="33" spans="1:20" s="167" customFormat="1" ht="15" customHeight="1">
      <c r="A33" s="442"/>
      <c r="B33" s="457"/>
      <c r="C33" s="210"/>
      <c r="D33" s="211"/>
      <c r="E33" s="216"/>
      <c r="F33" s="216"/>
      <c r="G33" s="216"/>
      <c r="H33" s="216"/>
      <c r="I33" s="216"/>
      <c r="J33" s="60"/>
      <c r="K33" s="60"/>
      <c r="L33" s="60"/>
      <c r="M33" s="60"/>
      <c r="N33" s="60"/>
      <c r="O33" s="60"/>
      <c r="P33" s="60"/>
      <c r="Q33" s="166"/>
      <c r="R33" s="166"/>
      <c r="S33" s="166"/>
      <c r="T33" s="166"/>
    </row>
    <row r="34" spans="1:20" ht="15" customHeight="1">
      <c r="A34" s="442"/>
      <c r="B34" s="457"/>
      <c r="C34" s="210"/>
      <c r="D34" s="211"/>
      <c r="E34" s="221" t="str">
        <f>"TOTAL "&amp;E27</f>
        <v>TOTAL ROOMS DIVISION ADMINISTRATION</v>
      </c>
      <c r="F34" s="221"/>
      <c r="G34" s="219">
        <f>SUM(G28:G33)</f>
        <v>0</v>
      </c>
      <c r="H34" s="218"/>
      <c r="I34" s="218"/>
      <c r="J34" s="129">
        <f>SUM(J25:J33)</f>
        <v>0</v>
      </c>
      <c r="K34" s="199"/>
      <c r="L34" s="200">
        <f>SUM(L28:L33)</f>
        <v>0</v>
      </c>
      <c r="M34" s="200">
        <f>SUM(M28:M33)</f>
        <v>0</v>
      </c>
      <c r="N34" s="200">
        <f>SUM(N28:N33)</f>
        <v>0</v>
      </c>
      <c r="O34" s="200">
        <f>SUM(O28:O33)</f>
        <v>0</v>
      </c>
      <c r="P34" s="200">
        <f>SUM(P28:P33)</f>
        <v>0</v>
      </c>
    </row>
    <row r="35" spans="1:20" ht="15" customHeight="1">
      <c r="A35" s="442"/>
      <c r="B35" s="457"/>
      <c r="C35" s="210"/>
      <c r="D35" s="210"/>
      <c r="E35" s="222"/>
      <c r="F35" s="222"/>
      <c r="G35" s="222"/>
      <c r="H35" s="222"/>
      <c r="I35" s="222"/>
      <c r="J35" s="91"/>
      <c r="K35" s="91"/>
      <c r="L35" s="91"/>
      <c r="M35" s="91"/>
      <c r="N35" s="91"/>
      <c r="O35" s="91"/>
      <c r="P35" s="91"/>
    </row>
    <row r="36" spans="1:20" ht="15" customHeight="1">
      <c r="A36" s="442"/>
      <c r="B36" s="457"/>
      <c r="C36" s="223"/>
      <c r="D36" s="224" t="str">
        <f>Manning!D36</f>
        <v>FRONT DESK</v>
      </c>
      <c r="E36" s="224"/>
      <c r="F36" s="224"/>
      <c r="G36" s="224"/>
      <c r="H36" s="224"/>
      <c r="I36" s="224"/>
      <c r="J36" s="103"/>
      <c r="K36" s="103"/>
      <c r="L36" s="103"/>
      <c r="M36" s="103"/>
      <c r="N36" s="103"/>
      <c r="O36" s="103"/>
      <c r="P36" s="103"/>
    </row>
    <row r="37" spans="1:20" s="169" customFormat="1" ht="15" customHeight="1">
      <c r="A37" s="442"/>
      <c r="B37" s="457"/>
      <c r="C37" s="223"/>
      <c r="D37" s="225"/>
      <c r="E37" s="212" t="str">
        <f>Manning!E37</f>
        <v xml:space="preserve">FRONT OFFICE   </v>
      </c>
      <c r="F37" s="212">
        <f>Manning!F37</f>
        <v>0</v>
      </c>
      <c r="G37" s="212"/>
      <c r="H37" s="212"/>
      <c r="I37" s="212"/>
      <c r="J37" s="72"/>
      <c r="K37" s="72"/>
      <c r="L37" s="72"/>
      <c r="M37" s="72"/>
      <c r="N37" s="72"/>
      <c r="O37" s="72"/>
      <c r="P37" s="72"/>
      <c r="Q37" s="168"/>
      <c r="R37" s="168"/>
      <c r="S37" s="168"/>
      <c r="T37" s="168"/>
    </row>
    <row r="38" spans="1:20" ht="15" customHeight="1">
      <c r="A38" s="442"/>
      <c r="B38" s="457"/>
      <c r="C38" s="223"/>
      <c r="D38" s="225"/>
      <c r="E38" s="213"/>
      <c r="F38" s="213"/>
      <c r="G38" s="213"/>
      <c r="H38" s="213"/>
      <c r="I38" s="213"/>
      <c r="J38" s="55"/>
      <c r="K38" s="55"/>
      <c r="L38" s="55"/>
      <c r="M38" s="55"/>
      <c r="N38" s="55"/>
      <c r="O38" s="55"/>
      <c r="P38" s="55"/>
    </row>
    <row r="39" spans="1:20" s="167" customFormat="1" ht="15" customHeight="1">
      <c r="A39" s="442"/>
      <c r="B39" s="457"/>
      <c r="C39" s="223"/>
      <c r="D39" s="225"/>
      <c r="E39" s="214" t="str">
        <f>Manning!E39</f>
        <v>FRONT OFFICE MANAGER</v>
      </c>
      <c r="F39" s="214">
        <f>Manning!F39</f>
        <v>0</v>
      </c>
      <c r="G39" s="215">
        <f>Manning!H39</f>
        <v>1</v>
      </c>
      <c r="H39" s="215" t="str">
        <f>Manning!I39</f>
        <v>L</v>
      </c>
      <c r="I39" s="215" t="str">
        <f>Manning!J39</f>
        <v>L3</v>
      </c>
      <c r="J39" s="578">
        <v>12000</v>
      </c>
      <c r="K39" s="190">
        <v>0.42</v>
      </c>
      <c r="L39" s="7">
        <f t="shared" ref="L39:L47" si="6">J39*K39</f>
        <v>5040</v>
      </c>
      <c r="M39" s="7">
        <f>IF(G39=0,0,J39+L39)</f>
        <v>17040</v>
      </c>
      <c r="N39" s="6">
        <f>IF(G39=0,0,M39*12)</f>
        <v>204480</v>
      </c>
      <c r="O39" s="6">
        <f>IF(G39=0,0,G39*M39)</f>
        <v>17040</v>
      </c>
      <c r="P39" s="6">
        <f>IF(G39=0,0,G39*N39)</f>
        <v>204480</v>
      </c>
      <c r="Q39" s="166"/>
      <c r="R39" s="166"/>
      <c r="S39" s="166"/>
      <c r="T39" s="166"/>
    </row>
    <row r="40" spans="1:20" ht="15" customHeight="1">
      <c r="A40" s="442"/>
      <c r="B40" s="457"/>
      <c r="C40" s="223"/>
      <c r="D40" s="225"/>
      <c r="E40" s="214" t="str">
        <f>Manning!E40</f>
        <v>ASSISTANT F/O MANAGER</v>
      </c>
      <c r="F40" s="214">
        <f>Manning!F40</f>
        <v>0</v>
      </c>
      <c r="G40" s="215">
        <f>Manning!H40</f>
        <v>1</v>
      </c>
      <c r="H40" s="215" t="str">
        <f>Manning!I40</f>
        <v>L</v>
      </c>
      <c r="I40" s="215" t="str">
        <f>Manning!J40</f>
        <v>L4</v>
      </c>
      <c r="J40" s="579">
        <v>7000</v>
      </c>
      <c r="K40" s="190">
        <v>0.42</v>
      </c>
      <c r="L40" s="7">
        <f t="shared" si="6"/>
        <v>2940</v>
      </c>
      <c r="M40" s="7">
        <f t="shared" ref="M40:M47" si="7">IF(G40=0,0,J40+L40)</f>
        <v>9940</v>
      </c>
      <c r="N40" s="6">
        <f t="shared" ref="N40:N47" si="8">IF(G40=0,0,M40*12)</f>
        <v>119280</v>
      </c>
      <c r="O40" s="6">
        <f t="shared" ref="O40:O47" si="9">IF(G40=0,0,G40*M40)</f>
        <v>9940</v>
      </c>
      <c r="P40" s="6">
        <f t="shared" ref="P40:P47" si="10">IF(G40=0,0,G40*N40)</f>
        <v>119280</v>
      </c>
    </row>
    <row r="41" spans="1:20" ht="15" customHeight="1">
      <c r="A41" s="442"/>
      <c r="B41" s="457"/>
      <c r="C41" s="223"/>
      <c r="D41" s="225"/>
      <c r="E41" s="214" t="str">
        <f>Manning!E41</f>
        <v>GUEST SERVICES MANAGER / NIGHT MANAGER</v>
      </c>
      <c r="F41" s="214">
        <f>Manning!F41</f>
        <v>0</v>
      </c>
      <c r="G41" s="215">
        <f>Manning!H41</f>
        <v>1</v>
      </c>
      <c r="H41" s="215" t="str">
        <f>Manning!I41</f>
        <v>L</v>
      </c>
      <c r="I41" s="215" t="str">
        <f>Manning!J41</f>
        <v>L4</v>
      </c>
      <c r="J41" s="579">
        <v>5000</v>
      </c>
      <c r="K41" s="190">
        <v>0.42</v>
      </c>
      <c r="L41" s="7">
        <f t="shared" si="6"/>
        <v>2100</v>
      </c>
      <c r="M41" s="7">
        <f t="shared" si="7"/>
        <v>7100</v>
      </c>
      <c r="N41" s="6">
        <f t="shared" si="8"/>
        <v>85200</v>
      </c>
      <c r="O41" s="6">
        <f t="shared" si="9"/>
        <v>7100</v>
      </c>
      <c r="P41" s="6">
        <f t="shared" si="10"/>
        <v>85200</v>
      </c>
    </row>
    <row r="42" spans="1:20" ht="15" customHeight="1">
      <c r="A42" s="442"/>
      <c r="B42" s="457"/>
      <c r="C42" s="223"/>
      <c r="D42" s="225"/>
      <c r="E42" s="214" t="str">
        <f>Manning!E42</f>
        <v>GUEST RELATIONS MANAGER</v>
      </c>
      <c r="F42" s="214">
        <f>Manning!F42</f>
        <v>0</v>
      </c>
      <c r="G42" s="215">
        <f>Manning!H42</f>
        <v>1</v>
      </c>
      <c r="H42" s="215" t="str">
        <f>Manning!I42</f>
        <v>L</v>
      </c>
      <c r="I42" s="215" t="str">
        <f>Manning!J42</f>
        <v>L6</v>
      </c>
      <c r="J42" s="579">
        <v>5000</v>
      </c>
      <c r="K42" s="190">
        <v>0.42</v>
      </c>
      <c r="L42" s="7">
        <f t="shared" si="6"/>
        <v>2100</v>
      </c>
      <c r="M42" s="7">
        <f t="shared" si="7"/>
        <v>7100</v>
      </c>
      <c r="N42" s="6">
        <f t="shared" si="8"/>
        <v>85200</v>
      </c>
      <c r="O42" s="6">
        <f t="shared" si="9"/>
        <v>7100</v>
      </c>
      <c r="P42" s="6">
        <f t="shared" si="10"/>
        <v>85200</v>
      </c>
    </row>
    <row r="43" spans="1:20" ht="15" customHeight="1">
      <c r="A43" s="442"/>
      <c r="B43" s="457"/>
      <c r="C43" s="223"/>
      <c r="D43" s="225"/>
      <c r="E43" s="214" t="str">
        <f>Manning!E43</f>
        <v>GUEST RELATION OFFICER</v>
      </c>
      <c r="F43" s="214">
        <f>Manning!F43</f>
        <v>0</v>
      </c>
      <c r="G43" s="215">
        <f>Manning!H43</f>
        <v>1</v>
      </c>
      <c r="H43" s="215" t="str">
        <f>Manning!I43</f>
        <v>L</v>
      </c>
      <c r="I43" s="215" t="str">
        <f>Manning!J43</f>
        <v>L7</v>
      </c>
      <c r="J43" s="579">
        <v>3000</v>
      </c>
      <c r="K43" s="190">
        <v>0.42</v>
      </c>
      <c r="L43" s="7">
        <f t="shared" si="6"/>
        <v>1260</v>
      </c>
      <c r="M43" s="7">
        <f t="shared" si="7"/>
        <v>4260</v>
      </c>
      <c r="N43" s="6">
        <f t="shared" si="8"/>
        <v>51120</v>
      </c>
      <c r="O43" s="6">
        <f t="shared" si="9"/>
        <v>4260</v>
      </c>
      <c r="P43" s="6">
        <f t="shared" si="10"/>
        <v>51120</v>
      </c>
    </row>
    <row r="44" spans="1:20" ht="15" customHeight="1">
      <c r="A44" s="442"/>
      <c r="B44" s="457"/>
      <c r="C44" s="223"/>
      <c r="D44" s="225"/>
      <c r="E44" s="214" t="str">
        <f>Manning!E44</f>
        <v>FRONT OFFICE SUPERVISOR</v>
      </c>
      <c r="F44" s="214">
        <f>Manning!F44</f>
        <v>0</v>
      </c>
      <c r="G44" s="215">
        <f>Manning!H44</f>
        <v>2</v>
      </c>
      <c r="H44" s="215" t="str">
        <f>Manning!I44</f>
        <v>L</v>
      </c>
      <c r="I44" s="215" t="str">
        <f>Manning!J44</f>
        <v>L5</v>
      </c>
      <c r="J44" s="579">
        <v>4000</v>
      </c>
      <c r="K44" s="190">
        <v>0.42</v>
      </c>
      <c r="L44" s="7">
        <f t="shared" si="6"/>
        <v>1680</v>
      </c>
      <c r="M44" s="7">
        <f t="shared" si="7"/>
        <v>5680</v>
      </c>
      <c r="N44" s="6">
        <f t="shared" si="8"/>
        <v>68160</v>
      </c>
      <c r="O44" s="6">
        <f t="shared" si="9"/>
        <v>11360</v>
      </c>
      <c r="P44" s="6">
        <f t="shared" si="10"/>
        <v>136320</v>
      </c>
    </row>
    <row r="45" spans="1:20" ht="15" customHeight="1">
      <c r="A45" s="442"/>
      <c r="B45" s="457"/>
      <c r="C45" s="223"/>
      <c r="D45" s="225"/>
      <c r="E45" s="214" t="str">
        <f>Manning!E45</f>
        <v>RECEPTIONIST</v>
      </c>
      <c r="F45" s="214">
        <f>Manning!F45</f>
        <v>0</v>
      </c>
      <c r="G45" s="215">
        <f>Manning!H45</f>
        <v>6</v>
      </c>
      <c r="H45" s="215" t="str">
        <f>Manning!I45</f>
        <v>L</v>
      </c>
      <c r="I45" s="215" t="str">
        <f>Manning!J45</f>
        <v>L7</v>
      </c>
      <c r="J45" s="778">
        <v>3000</v>
      </c>
      <c r="K45" s="190">
        <v>0.42</v>
      </c>
      <c r="L45" s="7">
        <f t="shared" si="6"/>
        <v>1260</v>
      </c>
      <c r="M45" s="7">
        <f t="shared" si="7"/>
        <v>4260</v>
      </c>
      <c r="N45" s="6">
        <f t="shared" si="8"/>
        <v>51120</v>
      </c>
      <c r="O45" s="6">
        <f t="shared" si="9"/>
        <v>25560</v>
      </c>
      <c r="P45" s="6">
        <f t="shared" si="10"/>
        <v>306720</v>
      </c>
    </row>
    <row r="46" spans="1:20" s="171" customFormat="1" ht="15" customHeight="1">
      <c r="A46" s="442"/>
      <c r="B46" s="457"/>
      <c r="C46" s="223"/>
      <c r="D46" s="225"/>
      <c r="E46" s="214" t="str">
        <f>Manning!E46</f>
        <v>ADDITIONAL POSITION 1</v>
      </c>
      <c r="F46" s="214"/>
      <c r="G46" s="215">
        <f>Manning!H46</f>
        <v>0</v>
      </c>
      <c r="H46" s="215" t="str">
        <f>Manning!I46</f>
        <v>L</v>
      </c>
      <c r="I46" s="215">
        <f>Manning!J46</f>
        <v>0</v>
      </c>
      <c r="J46" s="569"/>
      <c r="K46" s="190"/>
      <c r="L46" s="7">
        <f t="shared" si="6"/>
        <v>0</v>
      </c>
      <c r="M46" s="7">
        <f t="shared" si="7"/>
        <v>0</v>
      </c>
      <c r="N46" s="6">
        <f t="shared" si="8"/>
        <v>0</v>
      </c>
      <c r="O46" s="6">
        <f t="shared" si="9"/>
        <v>0</v>
      </c>
      <c r="P46" s="6">
        <f t="shared" si="10"/>
        <v>0</v>
      </c>
      <c r="Q46" s="170"/>
      <c r="R46" s="170"/>
      <c r="S46" s="170"/>
      <c r="T46" s="170"/>
    </row>
    <row r="47" spans="1:20" s="171" customFormat="1" ht="15" customHeight="1">
      <c r="A47" s="442"/>
      <c r="B47" s="457"/>
      <c r="C47" s="223"/>
      <c r="D47" s="225"/>
      <c r="E47" s="214" t="str">
        <f>Manning!E47</f>
        <v>ADDITIONAL POSITION 2</v>
      </c>
      <c r="F47" s="214"/>
      <c r="G47" s="215">
        <f>Manning!H47</f>
        <v>0</v>
      </c>
      <c r="H47" s="215" t="str">
        <f>Manning!I47</f>
        <v>L</v>
      </c>
      <c r="I47" s="215">
        <f>Manning!J47</f>
        <v>0</v>
      </c>
      <c r="J47" s="569"/>
      <c r="K47" s="190"/>
      <c r="L47" s="7">
        <f t="shared" si="6"/>
        <v>0</v>
      </c>
      <c r="M47" s="7">
        <f t="shared" si="7"/>
        <v>0</v>
      </c>
      <c r="N47" s="6">
        <f t="shared" si="8"/>
        <v>0</v>
      </c>
      <c r="O47" s="6">
        <f t="shared" si="9"/>
        <v>0</v>
      </c>
      <c r="P47" s="6">
        <f t="shared" si="10"/>
        <v>0</v>
      </c>
      <c r="Q47" s="170"/>
      <c r="R47" s="170"/>
      <c r="S47" s="170"/>
      <c r="T47" s="170"/>
    </row>
    <row r="48" spans="1:20" ht="15" customHeight="1">
      <c r="A48" s="442"/>
      <c r="B48" s="457"/>
      <c r="C48" s="223"/>
      <c r="D48" s="225"/>
      <c r="E48" s="216"/>
      <c r="F48" s="216"/>
      <c r="G48" s="216"/>
      <c r="H48" s="216"/>
      <c r="I48" s="216"/>
      <c r="J48" s="60"/>
      <c r="K48" s="60"/>
      <c r="L48" s="60"/>
      <c r="M48" s="60"/>
      <c r="N48" s="60"/>
      <c r="O48" s="60"/>
      <c r="P48" s="60"/>
    </row>
    <row r="49" spans="1:20" s="167" customFormat="1" ht="15" customHeight="1">
      <c r="A49" s="442"/>
      <c r="B49" s="457"/>
      <c r="C49" s="223"/>
      <c r="D49" s="225"/>
      <c r="E49" s="221" t="str">
        <f>"TOTAL "&amp;E37</f>
        <v xml:space="preserve">TOTAL FRONT OFFICE   </v>
      </c>
      <c r="F49" s="221"/>
      <c r="G49" s="226">
        <f>SUM(G38:G48)</f>
        <v>13</v>
      </c>
      <c r="H49" s="221"/>
      <c r="I49" s="221"/>
      <c r="J49" s="57">
        <f>SUM(J38:J48)</f>
        <v>39000</v>
      </c>
      <c r="K49" s="57"/>
      <c r="L49" s="57">
        <f>SUM(L38:L48)</f>
        <v>16380</v>
      </c>
      <c r="M49" s="57">
        <f>SUM(M38:M48)</f>
        <v>55380</v>
      </c>
      <c r="N49" s="57">
        <f>SUM(N38:N48)</f>
        <v>664560</v>
      </c>
      <c r="O49" s="57">
        <f>SUM(O38:O48)</f>
        <v>82360</v>
      </c>
      <c r="P49" s="57">
        <f>SUM(P38:P48)</f>
        <v>988320</v>
      </c>
      <c r="Q49" s="166"/>
      <c r="R49" s="166"/>
      <c r="S49" s="166"/>
      <c r="T49" s="166"/>
    </row>
    <row r="50" spans="1:20" ht="15" customHeight="1">
      <c r="A50" s="442"/>
      <c r="B50" s="457"/>
      <c r="C50" s="223"/>
      <c r="D50" s="210"/>
      <c r="E50" s="220"/>
      <c r="F50" s="220"/>
      <c r="G50" s="220"/>
      <c r="H50" s="220"/>
      <c r="I50" s="220"/>
      <c r="J50" s="93"/>
      <c r="K50" s="93"/>
      <c r="L50" s="93"/>
      <c r="M50" s="93"/>
      <c r="N50" s="93"/>
      <c r="O50" s="93"/>
      <c r="P50" s="93"/>
    </row>
    <row r="51" spans="1:20" ht="15" customHeight="1">
      <c r="A51" s="442"/>
      <c r="B51" s="457"/>
      <c r="C51" s="223"/>
      <c r="D51" s="225"/>
      <c r="E51" s="227" t="str">
        <f>Manning!E51</f>
        <v>EXECUTIVE FLOOR</v>
      </c>
      <c r="F51" s="227"/>
      <c r="G51" s="227"/>
      <c r="H51" s="227"/>
      <c r="I51" s="227"/>
      <c r="J51" s="68"/>
      <c r="K51" s="68"/>
      <c r="L51" s="68"/>
      <c r="M51" s="68"/>
      <c r="N51" s="68"/>
      <c r="O51" s="68"/>
      <c r="P51" s="68"/>
    </row>
    <row r="52" spans="1:20" s="169" customFormat="1" ht="15" customHeight="1">
      <c r="A52" s="442"/>
      <c r="B52" s="457"/>
      <c r="C52" s="223"/>
      <c r="D52" s="225"/>
      <c r="E52" s="228"/>
      <c r="F52" s="228"/>
      <c r="G52" s="228"/>
      <c r="H52" s="228"/>
      <c r="I52" s="228"/>
      <c r="J52" s="67"/>
      <c r="K52" s="67"/>
      <c r="L52" s="67"/>
      <c r="M52" s="67"/>
      <c r="N52" s="67"/>
      <c r="O52" s="67"/>
      <c r="P52" s="67"/>
      <c r="Q52" s="168"/>
      <c r="R52" s="168"/>
      <c r="S52" s="168"/>
      <c r="T52" s="168"/>
    </row>
    <row r="53" spans="1:20" ht="15" customHeight="1">
      <c r="A53" s="442"/>
      <c r="B53" s="457"/>
      <c r="C53" s="223"/>
      <c r="D53" s="225"/>
      <c r="E53" s="214" t="str">
        <f>Manning!E53</f>
        <v>EXECUTIVE FLOOR MANAGER</v>
      </c>
      <c r="F53" s="214"/>
      <c r="G53" s="215">
        <f>Manning!H53</f>
        <v>1</v>
      </c>
      <c r="H53" s="215" t="str">
        <f>Manning!I53</f>
        <v>L</v>
      </c>
      <c r="I53" s="215" t="str">
        <f>Manning!J53</f>
        <v>L4</v>
      </c>
      <c r="J53" s="579">
        <v>5000</v>
      </c>
      <c r="K53" s="190">
        <v>0.42</v>
      </c>
      <c r="L53" s="7">
        <f t="shared" ref="L53:L58" si="11">J53*K53</f>
        <v>2100</v>
      </c>
      <c r="M53" s="7">
        <f t="shared" ref="M53:M58" si="12">IF(G53=0,0,J53+L53)</f>
        <v>7100</v>
      </c>
      <c r="N53" s="6">
        <f t="shared" ref="N53:N58" si="13">IF(G53=0,0,M53*12)</f>
        <v>85200</v>
      </c>
      <c r="O53" s="6">
        <f t="shared" ref="O53:O58" si="14">IF(G53=0,0,G53*M53)</f>
        <v>7100</v>
      </c>
      <c r="P53" s="6">
        <f t="shared" ref="P53:P58" si="15">IF(G53=0,0,G53*N53)</f>
        <v>85200</v>
      </c>
    </row>
    <row r="54" spans="1:20" s="167" customFormat="1" ht="15" customHeight="1">
      <c r="A54" s="442"/>
      <c r="B54" s="457"/>
      <c r="C54" s="223"/>
      <c r="D54" s="225"/>
      <c r="E54" s="214" t="str">
        <f>Manning!E54</f>
        <v>EXECUTIVE FLOOR ASSISTANT MANAGER</v>
      </c>
      <c r="F54" s="214"/>
      <c r="G54" s="215">
        <f>Manning!H54</f>
        <v>1</v>
      </c>
      <c r="H54" s="215" t="str">
        <f>Manning!I54</f>
        <v>L</v>
      </c>
      <c r="I54" s="215" t="str">
        <f>Manning!J54</f>
        <v>L5</v>
      </c>
      <c r="J54" s="579">
        <v>4000</v>
      </c>
      <c r="K54" s="190">
        <v>0.42</v>
      </c>
      <c r="L54" s="7">
        <f t="shared" si="11"/>
        <v>1680</v>
      </c>
      <c r="M54" s="7">
        <f t="shared" si="12"/>
        <v>5680</v>
      </c>
      <c r="N54" s="6">
        <f t="shared" si="13"/>
        <v>68160</v>
      </c>
      <c r="O54" s="6">
        <f t="shared" si="14"/>
        <v>5680</v>
      </c>
      <c r="P54" s="6">
        <f t="shared" si="15"/>
        <v>68160</v>
      </c>
      <c r="Q54" s="166"/>
      <c r="R54" s="166"/>
      <c r="S54" s="166"/>
      <c r="T54" s="166"/>
    </row>
    <row r="55" spans="1:20" ht="15" customHeight="1">
      <c r="A55" s="442"/>
      <c r="B55" s="457"/>
      <c r="C55" s="223"/>
      <c r="D55" s="225"/>
      <c r="E55" s="214" t="str">
        <f>Manning!E55</f>
        <v>EXECUTIVE FLOOR OFFICER</v>
      </c>
      <c r="F55" s="214"/>
      <c r="G55" s="215">
        <f>Manning!H55</f>
        <v>3</v>
      </c>
      <c r="H55" s="215" t="str">
        <f>Manning!I55</f>
        <v>L</v>
      </c>
      <c r="I55" s="215" t="str">
        <f>Manning!J55</f>
        <v>L7</v>
      </c>
      <c r="J55" s="579">
        <v>3000</v>
      </c>
      <c r="K55" s="190">
        <v>0.42</v>
      </c>
      <c r="L55" s="7">
        <f t="shared" si="11"/>
        <v>1260</v>
      </c>
      <c r="M55" s="7">
        <f t="shared" si="12"/>
        <v>4260</v>
      </c>
      <c r="N55" s="6">
        <f t="shared" si="13"/>
        <v>51120</v>
      </c>
      <c r="O55" s="6">
        <f t="shared" si="14"/>
        <v>12780</v>
      </c>
      <c r="P55" s="6">
        <f t="shared" si="15"/>
        <v>153360</v>
      </c>
    </row>
    <row r="56" spans="1:20" ht="15" customHeight="1">
      <c r="A56" s="442"/>
      <c r="B56" s="457"/>
      <c r="C56" s="223"/>
      <c r="D56" s="225"/>
      <c r="E56" s="214" t="str">
        <f>Manning!E56</f>
        <v>EXECUTIVE FLOOR BUTLER</v>
      </c>
      <c r="F56" s="214"/>
      <c r="G56" s="215">
        <f>Manning!H56</f>
        <v>0</v>
      </c>
      <c r="H56" s="215" t="str">
        <f>Manning!I56</f>
        <v>L</v>
      </c>
      <c r="I56" s="215"/>
      <c r="J56" s="579"/>
      <c r="K56" s="190"/>
      <c r="L56" s="7">
        <f t="shared" si="11"/>
        <v>0</v>
      </c>
      <c r="M56" s="7">
        <f t="shared" si="12"/>
        <v>0</v>
      </c>
      <c r="N56" s="6">
        <f t="shared" si="13"/>
        <v>0</v>
      </c>
      <c r="O56" s="6">
        <f t="shared" si="14"/>
        <v>0</v>
      </c>
      <c r="P56" s="6">
        <f t="shared" si="15"/>
        <v>0</v>
      </c>
    </row>
    <row r="57" spans="1:20" ht="15" customHeight="1">
      <c r="A57" s="442"/>
      <c r="B57" s="457"/>
      <c r="C57" s="223"/>
      <c r="D57" s="225"/>
      <c r="E57" s="214" t="str">
        <f>Manning!E57</f>
        <v>ADDITIONAL POSITION 1</v>
      </c>
      <c r="F57" s="214"/>
      <c r="G57" s="215">
        <f>Manning!H57</f>
        <v>0</v>
      </c>
      <c r="H57" s="215" t="str">
        <f>Manning!I57</f>
        <v>L</v>
      </c>
      <c r="I57" s="215"/>
      <c r="J57" s="569"/>
      <c r="K57" s="190"/>
      <c r="L57" s="7">
        <f t="shared" si="11"/>
        <v>0</v>
      </c>
      <c r="M57" s="7">
        <f t="shared" si="12"/>
        <v>0</v>
      </c>
      <c r="N57" s="6">
        <f t="shared" si="13"/>
        <v>0</v>
      </c>
      <c r="O57" s="6">
        <f t="shared" si="14"/>
        <v>0</v>
      </c>
      <c r="P57" s="6">
        <f t="shared" si="15"/>
        <v>0</v>
      </c>
    </row>
    <row r="58" spans="1:20" ht="15" customHeight="1">
      <c r="A58" s="442"/>
      <c r="B58" s="457"/>
      <c r="C58" s="223"/>
      <c r="D58" s="225"/>
      <c r="E58" s="214" t="str">
        <f>Manning!E58</f>
        <v>ADDITIONAL POSITION 2</v>
      </c>
      <c r="F58" s="214"/>
      <c r="G58" s="215">
        <f>Manning!H58</f>
        <v>0</v>
      </c>
      <c r="H58" s="215" t="str">
        <f>Manning!I58</f>
        <v>L</v>
      </c>
      <c r="I58" s="215"/>
      <c r="J58" s="569"/>
      <c r="K58" s="190"/>
      <c r="L58" s="7">
        <f t="shared" si="11"/>
        <v>0</v>
      </c>
      <c r="M58" s="7">
        <f t="shared" si="12"/>
        <v>0</v>
      </c>
      <c r="N58" s="6">
        <f t="shared" si="13"/>
        <v>0</v>
      </c>
      <c r="O58" s="6">
        <f t="shared" si="14"/>
        <v>0</v>
      </c>
      <c r="P58" s="6">
        <f t="shared" si="15"/>
        <v>0</v>
      </c>
    </row>
    <row r="59" spans="1:20" ht="15" customHeight="1">
      <c r="A59" s="442"/>
      <c r="B59" s="457"/>
      <c r="C59" s="223"/>
      <c r="D59" s="225"/>
      <c r="E59" s="216"/>
      <c r="F59" s="216"/>
      <c r="G59" s="216"/>
      <c r="H59" s="216"/>
      <c r="I59" s="216"/>
      <c r="J59" s="60"/>
      <c r="K59" s="60"/>
      <c r="L59" s="60"/>
      <c r="M59" s="60"/>
      <c r="N59" s="60"/>
      <c r="O59" s="60"/>
      <c r="P59" s="60"/>
    </row>
    <row r="60" spans="1:20" s="173" customFormat="1" ht="15" customHeight="1">
      <c r="A60" s="442"/>
      <c r="B60" s="457"/>
      <c r="C60" s="223"/>
      <c r="D60" s="225"/>
      <c r="E60" s="221" t="str">
        <f>"TOTAL "&amp;E51</f>
        <v>TOTAL EXECUTIVE FLOOR</v>
      </c>
      <c r="F60" s="221"/>
      <c r="G60" s="229">
        <f>SUM(G52:G59)</f>
        <v>5</v>
      </c>
      <c r="H60" s="221"/>
      <c r="I60" s="221"/>
      <c r="J60" s="201">
        <f>SUM(J52:J59)</f>
        <v>12000</v>
      </c>
      <c r="K60" s="57"/>
      <c r="L60" s="201">
        <f>SUM(L52:L59)</f>
        <v>5040</v>
      </c>
      <c r="M60" s="201">
        <f>SUM(M52:M59)</f>
        <v>17040</v>
      </c>
      <c r="N60" s="201">
        <f>SUM(N52:N59)</f>
        <v>204480</v>
      </c>
      <c r="O60" s="201">
        <f>SUM(O52:O59)</f>
        <v>25560</v>
      </c>
      <c r="P60" s="201">
        <f>SUM(P52:P59)</f>
        <v>306720</v>
      </c>
      <c r="Q60" s="172"/>
      <c r="R60" s="172"/>
      <c r="S60" s="172"/>
      <c r="T60" s="172"/>
    </row>
    <row r="61" spans="1:20" ht="15" customHeight="1">
      <c r="A61" s="442"/>
      <c r="B61" s="457"/>
      <c r="C61" s="223"/>
      <c r="D61" s="210"/>
      <c r="E61" s="230"/>
      <c r="F61" s="230"/>
      <c r="G61" s="230"/>
      <c r="H61" s="230"/>
      <c r="I61" s="230"/>
      <c r="J61" s="63"/>
      <c r="K61" s="63"/>
      <c r="L61" s="63"/>
      <c r="M61" s="63"/>
      <c r="N61" s="63"/>
      <c r="O61" s="63"/>
      <c r="P61" s="63"/>
    </row>
    <row r="62" spans="1:20" s="167" customFormat="1" ht="15" customHeight="1">
      <c r="A62" s="442"/>
      <c r="B62" s="457"/>
      <c r="C62" s="223"/>
      <c r="D62" s="225"/>
      <c r="E62" s="227" t="str">
        <f>Manning!E62</f>
        <v>CONGIERGE</v>
      </c>
      <c r="F62" s="227"/>
      <c r="G62" s="227"/>
      <c r="H62" s="227"/>
      <c r="I62" s="227"/>
      <c r="J62" s="68"/>
      <c r="K62" s="68"/>
      <c r="L62" s="68"/>
      <c r="M62" s="68"/>
      <c r="N62" s="68"/>
      <c r="O62" s="68"/>
      <c r="P62" s="68"/>
      <c r="Q62" s="166"/>
      <c r="R62" s="166"/>
      <c r="S62" s="166"/>
      <c r="T62" s="166"/>
    </row>
    <row r="63" spans="1:20" ht="15" customHeight="1">
      <c r="A63" s="442"/>
      <c r="B63" s="457"/>
      <c r="C63" s="223"/>
      <c r="D63" s="225"/>
      <c r="E63" s="228"/>
      <c r="F63" s="228"/>
      <c r="G63" s="228"/>
      <c r="H63" s="228"/>
      <c r="I63" s="228"/>
      <c r="J63" s="67"/>
      <c r="K63" s="67"/>
      <c r="L63" s="67"/>
      <c r="M63" s="67"/>
      <c r="N63" s="67"/>
      <c r="O63" s="67"/>
      <c r="P63" s="67"/>
    </row>
    <row r="64" spans="1:20" ht="15" customHeight="1">
      <c r="A64" s="442"/>
      <c r="B64" s="457"/>
      <c r="C64" s="223"/>
      <c r="D64" s="225"/>
      <c r="E64" s="214" t="str">
        <f>Manning!E64</f>
        <v>HEAD CONCIERGE</v>
      </c>
      <c r="F64" s="214">
        <f>Manning!F64</f>
        <v>0</v>
      </c>
      <c r="G64" s="215">
        <f>Manning!H64</f>
        <v>1</v>
      </c>
      <c r="H64" s="215" t="str">
        <f>Manning!I64</f>
        <v>L</v>
      </c>
      <c r="I64" s="215" t="str">
        <f>Manning!J64</f>
        <v>L5</v>
      </c>
      <c r="J64" s="579">
        <v>7000</v>
      </c>
      <c r="K64" s="190">
        <v>0.42</v>
      </c>
      <c r="L64" s="7">
        <f t="shared" ref="L64:L73" si="16">J64*K64</f>
        <v>2940</v>
      </c>
      <c r="M64" s="7">
        <f>IF(G64=0,0,J64+L64)</f>
        <v>9940</v>
      </c>
      <c r="N64" s="6">
        <f>IF(G64=0,0,M64*12)</f>
        <v>119280</v>
      </c>
      <c r="O64" s="6">
        <f>IF(G64=0,0,G64*M64)</f>
        <v>9940</v>
      </c>
      <c r="P64" s="6">
        <f>IF(G64=0,0,G64*N64)</f>
        <v>119280</v>
      </c>
    </row>
    <row r="65" spans="1:20" ht="15" customHeight="1">
      <c r="A65" s="442"/>
      <c r="B65" s="457"/>
      <c r="C65" s="223"/>
      <c r="D65" s="225"/>
      <c r="E65" s="214" t="str">
        <f>Manning!E65</f>
        <v>ASSISTANT CHIEF CONCIERGE</v>
      </c>
      <c r="F65" s="214">
        <f>Manning!F65</f>
        <v>0</v>
      </c>
      <c r="G65" s="215">
        <f>Manning!H65</f>
        <v>1</v>
      </c>
      <c r="H65" s="215" t="str">
        <f>Manning!I65</f>
        <v>L</v>
      </c>
      <c r="I65" s="215" t="str">
        <f>Manning!J65</f>
        <v>L5</v>
      </c>
      <c r="J65" s="579">
        <v>5000</v>
      </c>
      <c r="K65" s="190">
        <v>0.42</v>
      </c>
      <c r="L65" s="7">
        <f t="shared" si="16"/>
        <v>2100</v>
      </c>
      <c r="M65" s="7">
        <f t="shared" ref="M65:M73" si="17">IF(G65=0,0,J65+L65)</f>
        <v>7100</v>
      </c>
      <c r="N65" s="6">
        <f t="shared" ref="N65:N73" si="18">IF(G65=0,0,M65*12)</f>
        <v>85200</v>
      </c>
      <c r="O65" s="6">
        <f t="shared" ref="O65:O73" si="19">IF(G65=0,0,G65*M65)</f>
        <v>7100</v>
      </c>
      <c r="P65" s="6">
        <f t="shared" ref="P65:P73" si="20">IF(G65=0,0,G65*N65)</f>
        <v>85200</v>
      </c>
    </row>
    <row r="66" spans="1:20" ht="15" customHeight="1">
      <c r="A66" s="442"/>
      <c r="B66" s="457"/>
      <c r="C66" s="223"/>
      <c r="D66" s="225"/>
      <c r="E66" s="214" t="str">
        <f>Manning!E66</f>
        <v>BELL BOY / PORTER</v>
      </c>
      <c r="F66" s="214"/>
      <c r="G66" s="215">
        <f>Manning!H66</f>
        <v>0</v>
      </c>
      <c r="H66" s="215" t="str">
        <f>Manning!I66</f>
        <v>L</v>
      </c>
      <c r="I66" s="215" t="str">
        <f>Manning!J66</f>
        <v>L7</v>
      </c>
      <c r="J66" s="579"/>
      <c r="K66" s="190"/>
      <c r="L66" s="7">
        <f t="shared" si="16"/>
        <v>0</v>
      </c>
      <c r="M66" s="7">
        <f t="shared" si="17"/>
        <v>0</v>
      </c>
      <c r="N66" s="6">
        <f t="shared" si="18"/>
        <v>0</v>
      </c>
      <c r="O66" s="6">
        <f t="shared" si="19"/>
        <v>0</v>
      </c>
      <c r="P66" s="6">
        <f t="shared" si="20"/>
        <v>0</v>
      </c>
    </row>
    <row r="67" spans="1:20" ht="15" customHeight="1">
      <c r="A67" s="442"/>
      <c r="B67" s="457"/>
      <c r="C67" s="223"/>
      <c r="D67" s="225"/>
      <c r="E67" s="214" t="str">
        <f>Manning!E67</f>
        <v>DOOR MAN/LADY</v>
      </c>
      <c r="F67" s="214">
        <f>Manning!F67</f>
        <v>0</v>
      </c>
      <c r="G67" s="215">
        <f>Manning!H67</f>
        <v>3</v>
      </c>
      <c r="H67" s="215" t="str">
        <f>Manning!I67</f>
        <v>L</v>
      </c>
      <c r="I67" s="215" t="str">
        <f>Manning!J67</f>
        <v>L7</v>
      </c>
      <c r="J67" s="579">
        <v>1750</v>
      </c>
      <c r="K67" s="190">
        <v>0.42</v>
      </c>
      <c r="L67" s="7">
        <f t="shared" si="16"/>
        <v>735</v>
      </c>
      <c r="M67" s="7">
        <f t="shared" si="17"/>
        <v>2485</v>
      </c>
      <c r="N67" s="6">
        <f t="shared" si="18"/>
        <v>29820</v>
      </c>
      <c r="O67" s="6">
        <f t="shared" si="19"/>
        <v>7455</v>
      </c>
      <c r="P67" s="6">
        <f t="shared" si="20"/>
        <v>89460</v>
      </c>
    </row>
    <row r="68" spans="1:20" ht="15" customHeight="1">
      <c r="A68" s="442"/>
      <c r="B68" s="457"/>
      <c r="C68" s="223"/>
      <c r="D68" s="225"/>
      <c r="E68" s="214" t="str">
        <f>Manning!E68</f>
        <v>DOOR MAN/LADY</v>
      </c>
      <c r="F68" s="214">
        <f>Manning!F68</f>
        <v>0</v>
      </c>
      <c r="G68" s="215">
        <f>Manning!H68</f>
        <v>3</v>
      </c>
      <c r="H68" s="215" t="str">
        <f>Manning!I68</f>
        <v>L</v>
      </c>
      <c r="I68" s="215" t="str">
        <f>Manning!J68</f>
        <v>L7</v>
      </c>
      <c r="J68" s="579">
        <v>1750</v>
      </c>
      <c r="K68" s="190">
        <v>0.42</v>
      </c>
      <c r="L68" s="7">
        <f t="shared" si="16"/>
        <v>735</v>
      </c>
      <c r="M68" s="7">
        <f t="shared" si="17"/>
        <v>2485</v>
      </c>
      <c r="N68" s="6">
        <f t="shared" si="18"/>
        <v>29820</v>
      </c>
      <c r="O68" s="6">
        <f t="shared" si="19"/>
        <v>7455</v>
      </c>
      <c r="P68" s="6">
        <f t="shared" si="20"/>
        <v>89460</v>
      </c>
    </row>
    <row r="69" spans="1:20" ht="15" customHeight="1">
      <c r="A69" s="442"/>
      <c r="B69" s="457"/>
      <c r="C69" s="223"/>
      <c r="D69" s="225"/>
      <c r="E69" s="214" t="str">
        <f>Manning!E69</f>
        <v>LIMOSINE DRIVER</v>
      </c>
      <c r="F69" s="214">
        <f>Manning!F69</f>
        <v>0</v>
      </c>
      <c r="G69" s="215">
        <f>Manning!H69</f>
        <v>1</v>
      </c>
      <c r="H69" s="215" t="str">
        <f>Manning!I69</f>
        <v>L</v>
      </c>
      <c r="I69" s="215" t="str">
        <f>Manning!J69</f>
        <v>L7</v>
      </c>
      <c r="J69" s="579">
        <v>2000</v>
      </c>
      <c r="K69" s="190">
        <v>0.42</v>
      </c>
      <c r="L69" s="7">
        <f t="shared" si="16"/>
        <v>840</v>
      </c>
      <c r="M69" s="7">
        <f t="shared" si="17"/>
        <v>2840</v>
      </c>
      <c r="N69" s="6">
        <f t="shared" si="18"/>
        <v>34080</v>
      </c>
      <c r="O69" s="6">
        <f t="shared" si="19"/>
        <v>2840</v>
      </c>
      <c r="P69" s="6">
        <f t="shared" si="20"/>
        <v>34080</v>
      </c>
    </row>
    <row r="70" spans="1:20" ht="15" customHeight="1">
      <c r="A70" s="442"/>
      <c r="B70" s="457"/>
      <c r="C70" s="223"/>
      <c r="D70" s="225"/>
      <c r="E70" s="214" t="str">
        <f>Manning!E70</f>
        <v>TRANSPORT DRIVER</v>
      </c>
      <c r="F70" s="214"/>
      <c r="G70" s="215">
        <f>Manning!H70</f>
        <v>1</v>
      </c>
      <c r="H70" s="215" t="str">
        <f>Manning!I70</f>
        <v>L</v>
      </c>
      <c r="I70" s="215">
        <f>Manning!J70</f>
        <v>0</v>
      </c>
      <c r="J70" s="579">
        <v>1750</v>
      </c>
      <c r="K70" s="190">
        <v>0.42</v>
      </c>
      <c r="L70" s="7">
        <f t="shared" si="16"/>
        <v>735</v>
      </c>
      <c r="M70" s="7">
        <f t="shared" si="17"/>
        <v>2485</v>
      </c>
      <c r="N70" s="6">
        <f t="shared" si="18"/>
        <v>29820</v>
      </c>
      <c r="O70" s="6">
        <f t="shared" si="19"/>
        <v>2485</v>
      </c>
      <c r="P70" s="6">
        <f t="shared" si="20"/>
        <v>29820</v>
      </c>
    </row>
    <row r="71" spans="1:20" s="167" customFormat="1" ht="15" customHeight="1">
      <c r="A71" s="442"/>
      <c r="B71" s="457"/>
      <c r="C71" s="223"/>
      <c r="D71" s="225"/>
      <c r="E71" s="214" t="str">
        <f>Manning!E71</f>
        <v>AIRPORT REPRESENTITIVE</v>
      </c>
      <c r="F71" s="214"/>
      <c r="G71" s="215">
        <f>Manning!H71</f>
        <v>0</v>
      </c>
      <c r="H71" s="215" t="str">
        <f>Manning!I71</f>
        <v>L</v>
      </c>
      <c r="I71" s="215"/>
      <c r="J71" s="579"/>
      <c r="K71" s="190"/>
      <c r="L71" s="7">
        <f t="shared" si="16"/>
        <v>0</v>
      </c>
      <c r="M71" s="7">
        <f t="shared" si="17"/>
        <v>0</v>
      </c>
      <c r="N71" s="6">
        <f t="shared" si="18"/>
        <v>0</v>
      </c>
      <c r="O71" s="6">
        <f t="shared" si="19"/>
        <v>0</v>
      </c>
      <c r="P71" s="6">
        <f t="shared" si="20"/>
        <v>0</v>
      </c>
      <c r="Q71" s="166"/>
      <c r="R71" s="166"/>
      <c r="S71" s="166"/>
      <c r="T71" s="166"/>
    </row>
    <row r="72" spans="1:20" ht="15" customHeight="1">
      <c r="A72" s="442"/>
      <c r="B72" s="457"/>
      <c r="C72" s="223"/>
      <c r="D72" s="225"/>
      <c r="E72" s="214" t="str">
        <f>Manning!E72</f>
        <v>ADDITIONAL POSITION 1</v>
      </c>
      <c r="F72" s="214"/>
      <c r="G72" s="215">
        <f>Manning!H72</f>
        <v>0</v>
      </c>
      <c r="H72" s="215" t="str">
        <f>Manning!I72</f>
        <v>L</v>
      </c>
      <c r="I72" s="215"/>
      <c r="J72" s="569"/>
      <c r="K72" s="190"/>
      <c r="L72" s="7">
        <f t="shared" si="16"/>
        <v>0</v>
      </c>
      <c r="M72" s="7">
        <f t="shared" si="17"/>
        <v>0</v>
      </c>
      <c r="N72" s="6">
        <f t="shared" si="18"/>
        <v>0</v>
      </c>
      <c r="O72" s="6">
        <f t="shared" si="19"/>
        <v>0</v>
      </c>
      <c r="P72" s="6">
        <f t="shared" si="20"/>
        <v>0</v>
      </c>
    </row>
    <row r="73" spans="1:20" ht="15" customHeight="1">
      <c r="A73" s="442"/>
      <c r="B73" s="457"/>
      <c r="C73" s="223"/>
      <c r="D73" s="225"/>
      <c r="E73" s="214" t="str">
        <f>Manning!E73</f>
        <v>ADDITIONAL POSITION 2</v>
      </c>
      <c r="F73" s="214"/>
      <c r="G73" s="215">
        <f>Manning!H73</f>
        <v>0</v>
      </c>
      <c r="H73" s="215" t="str">
        <f>Manning!I73</f>
        <v>L</v>
      </c>
      <c r="I73" s="215"/>
      <c r="J73" s="569"/>
      <c r="K73" s="190"/>
      <c r="L73" s="7">
        <f t="shared" si="16"/>
        <v>0</v>
      </c>
      <c r="M73" s="7">
        <f t="shared" si="17"/>
        <v>0</v>
      </c>
      <c r="N73" s="6">
        <f t="shared" si="18"/>
        <v>0</v>
      </c>
      <c r="O73" s="6">
        <f t="shared" si="19"/>
        <v>0</v>
      </c>
      <c r="P73" s="6">
        <f t="shared" si="20"/>
        <v>0</v>
      </c>
    </row>
    <row r="74" spans="1:20" ht="15" customHeight="1">
      <c r="A74" s="442"/>
      <c r="B74" s="457"/>
      <c r="C74" s="223"/>
      <c r="D74" s="225"/>
      <c r="E74" s="231"/>
      <c r="F74" s="231"/>
      <c r="G74" s="231"/>
      <c r="H74" s="231"/>
      <c r="I74" s="231"/>
      <c r="J74" s="74"/>
      <c r="K74" s="74"/>
      <c r="L74" s="74"/>
      <c r="M74" s="74"/>
      <c r="N74" s="74"/>
      <c r="O74" s="74"/>
      <c r="P74" s="74"/>
    </row>
    <row r="75" spans="1:20" ht="15" customHeight="1">
      <c r="A75" s="442"/>
      <c r="B75" s="457"/>
      <c r="C75" s="223"/>
      <c r="D75" s="225"/>
      <c r="E75" s="221" t="str">
        <f>"TOTAL "&amp;E62</f>
        <v>TOTAL CONGIERGE</v>
      </c>
      <c r="F75" s="221"/>
      <c r="G75" s="229">
        <f>SUM(G63:G74)</f>
        <v>10</v>
      </c>
      <c r="H75" s="221"/>
      <c r="I75" s="221"/>
      <c r="J75" s="201">
        <f>SUM(J63:J74)</f>
        <v>19250</v>
      </c>
      <c r="K75" s="57"/>
      <c r="L75" s="201">
        <f>SUM(L63:L74)</f>
        <v>8085</v>
      </c>
      <c r="M75" s="201">
        <f>SUM(M63:M74)</f>
        <v>27335</v>
      </c>
      <c r="N75" s="201">
        <f>SUM(N63:N74)</f>
        <v>328020</v>
      </c>
      <c r="O75" s="201">
        <f>SUM(O63:O74)</f>
        <v>37275</v>
      </c>
      <c r="P75" s="201">
        <f>SUM(P63:P74)</f>
        <v>447300</v>
      </c>
    </row>
    <row r="76" spans="1:20" ht="15" customHeight="1">
      <c r="A76" s="442"/>
      <c r="B76" s="457"/>
      <c r="C76" s="223"/>
      <c r="D76" s="210"/>
      <c r="E76" s="230"/>
      <c r="F76" s="230"/>
      <c r="G76" s="230"/>
      <c r="H76" s="230"/>
      <c r="I76" s="230"/>
      <c r="J76" s="63"/>
      <c r="K76" s="63"/>
      <c r="L76" s="63"/>
      <c r="M76" s="63"/>
      <c r="N76" s="63"/>
      <c r="O76" s="63"/>
      <c r="P76" s="63"/>
    </row>
    <row r="77" spans="1:20" s="1" customFormat="1" ht="15" customHeight="1">
      <c r="A77" s="442"/>
      <c r="B77" s="457"/>
      <c r="C77" s="223"/>
      <c r="D77" s="225"/>
      <c r="E77" s="227" t="str">
        <f>Manning!E77</f>
        <v>P.A.B.X.</v>
      </c>
      <c r="F77" s="227"/>
      <c r="G77" s="227"/>
      <c r="H77" s="227"/>
      <c r="I77" s="227"/>
      <c r="J77" s="68"/>
      <c r="K77" s="68"/>
      <c r="L77" s="68"/>
      <c r="M77" s="68"/>
      <c r="N77" s="68"/>
      <c r="O77" s="68"/>
      <c r="P77" s="68"/>
      <c r="Q77" s="174"/>
      <c r="R77" s="174"/>
      <c r="S77" s="174"/>
      <c r="T77" s="163"/>
    </row>
    <row r="78" spans="1:20" s="1" customFormat="1" ht="15" customHeight="1">
      <c r="A78" s="442"/>
      <c r="B78" s="457"/>
      <c r="C78" s="223"/>
      <c r="D78" s="225"/>
      <c r="E78" s="228"/>
      <c r="F78" s="228"/>
      <c r="G78" s="228"/>
      <c r="H78" s="228"/>
      <c r="I78" s="228"/>
      <c r="J78" s="67"/>
      <c r="K78" s="67"/>
      <c r="L78" s="67"/>
      <c r="M78" s="67"/>
      <c r="N78" s="67"/>
      <c r="O78" s="67"/>
      <c r="P78" s="67"/>
      <c r="Q78" s="174"/>
      <c r="R78" s="174"/>
      <c r="S78" s="174"/>
      <c r="T78" s="163"/>
    </row>
    <row r="79" spans="1:20" ht="15" customHeight="1">
      <c r="A79" s="442"/>
      <c r="B79" s="457"/>
      <c r="C79" s="223"/>
      <c r="D79" s="225"/>
      <c r="E79" s="232" t="str">
        <f>Manning!E79</f>
        <v>TELEPHONE SUPERVISOR</v>
      </c>
      <c r="F79" s="232">
        <f>Manning!F79</f>
        <v>0</v>
      </c>
      <c r="G79" s="215">
        <f>Manning!H79</f>
        <v>1</v>
      </c>
      <c r="H79" s="215" t="str">
        <f>Manning!I79</f>
        <v>L</v>
      </c>
      <c r="I79" s="215" t="str">
        <f>Manning!J79</f>
        <v>L5</v>
      </c>
      <c r="J79" s="579">
        <v>4000</v>
      </c>
      <c r="K79" s="190">
        <v>0.42</v>
      </c>
      <c r="L79" s="7">
        <f>J79*K79</f>
        <v>1680</v>
      </c>
      <c r="M79" s="7">
        <f>IF(G79=0,0,J79+L79)</f>
        <v>5680</v>
      </c>
      <c r="N79" s="6">
        <f>IF(G79=0,0,M79*12)</f>
        <v>68160</v>
      </c>
      <c r="O79" s="6">
        <f>IF(G79=0,0,G79*M79)</f>
        <v>5680</v>
      </c>
      <c r="P79" s="6">
        <f>IF(G79=0,0,G79*N79)</f>
        <v>68160</v>
      </c>
    </row>
    <row r="80" spans="1:20" s="167" customFormat="1" ht="15" customHeight="1">
      <c r="A80" s="442"/>
      <c r="B80" s="457"/>
      <c r="C80" s="223"/>
      <c r="D80" s="225"/>
      <c r="E80" s="232" t="str">
        <f>Manning!E80</f>
        <v>TELEPHONE CAPTAIN</v>
      </c>
      <c r="F80" s="232">
        <f>Manning!F80</f>
        <v>0</v>
      </c>
      <c r="G80" s="215">
        <f>Manning!H80</f>
        <v>0</v>
      </c>
      <c r="H80" s="215" t="str">
        <f>Manning!I80</f>
        <v>L</v>
      </c>
      <c r="I80" s="215"/>
      <c r="J80" s="778"/>
      <c r="K80" s="190"/>
      <c r="L80" s="7">
        <f>J80*K80</f>
        <v>0</v>
      </c>
      <c r="M80" s="7">
        <f>IF(G80=0,0,J80+L80)</f>
        <v>0</v>
      </c>
      <c r="N80" s="6">
        <f>IF(G80=0,0,M80*12)</f>
        <v>0</v>
      </c>
      <c r="O80" s="6">
        <f>IF(G80=0,0,G80*M80)</f>
        <v>0</v>
      </c>
      <c r="P80" s="6">
        <f>IF(G80=0,0,G80*N80)</f>
        <v>0</v>
      </c>
      <c r="Q80" s="166"/>
      <c r="R80" s="166"/>
      <c r="S80" s="166"/>
      <c r="T80" s="166"/>
    </row>
    <row r="81" spans="1:20" ht="15" customHeight="1">
      <c r="A81" s="442"/>
      <c r="B81" s="457"/>
      <c r="C81" s="223"/>
      <c r="D81" s="225"/>
      <c r="E81" s="232" t="str">
        <f>Manning!E81</f>
        <v>TELEPHONE OPERATOR</v>
      </c>
      <c r="F81" s="232">
        <f>Manning!F81</f>
        <v>0</v>
      </c>
      <c r="G81" s="215">
        <f>Manning!H81</f>
        <v>3</v>
      </c>
      <c r="H81" s="215" t="str">
        <f>Manning!I81</f>
        <v>L</v>
      </c>
      <c r="I81" s="215" t="str">
        <f>Manning!J81</f>
        <v>L7</v>
      </c>
      <c r="J81" s="579">
        <v>2500</v>
      </c>
      <c r="K81" s="190">
        <v>0.42</v>
      </c>
      <c r="L81" s="7">
        <f>J81*K81</f>
        <v>1050</v>
      </c>
      <c r="M81" s="7">
        <f>IF(G81=0,0,J81+L81)</f>
        <v>3550</v>
      </c>
      <c r="N81" s="6">
        <f>IF(G81=0,0,M81*12)</f>
        <v>42600</v>
      </c>
      <c r="O81" s="6">
        <f>IF(G81=0,0,G81*M81)</f>
        <v>10650</v>
      </c>
      <c r="P81" s="6">
        <f>IF(G81=0,0,G81*N81)</f>
        <v>127800</v>
      </c>
    </row>
    <row r="82" spans="1:20" ht="15" customHeight="1">
      <c r="A82" s="442"/>
      <c r="B82" s="457"/>
      <c r="C82" s="223"/>
      <c r="D82" s="225"/>
      <c r="E82" s="232" t="str">
        <f>Manning!E82</f>
        <v>ADDITIONAL POSITION 1</v>
      </c>
      <c r="F82" s="232"/>
      <c r="G82" s="215">
        <f>Manning!H82</f>
        <v>0</v>
      </c>
      <c r="H82" s="215" t="str">
        <f>Manning!I82</f>
        <v>L</v>
      </c>
      <c r="I82" s="215"/>
      <c r="J82" s="569"/>
      <c r="K82" s="190"/>
      <c r="L82" s="7">
        <f>J82*K82</f>
        <v>0</v>
      </c>
      <c r="M82" s="7">
        <f>IF(G82=0,0,J82+L82)</f>
        <v>0</v>
      </c>
      <c r="N82" s="6">
        <f>IF(G82=0,0,M82*12)</f>
        <v>0</v>
      </c>
      <c r="O82" s="6">
        <f>IF(G82=0,0,G82*M82)</f>
        <v>0</v>
      </c>
      <c r="P82" s="6">
        <f>IF(G82=0,0,G82*N82)</f>
        <v>0</v>
      </c>
    </row>
    <row r="83" spans="1:20" ht="15" customHeight="1">
      <c r="A83" s="442"/>
      <c r="B83" s="457"/>
      <c r="C83" s="223"/>
      <c r="D83" s="225"/>
      <c r="E83" s="232" t="str">
        <f>Manning!E83</f>
        <v>ADDITIONAL POSITION 2</v>
      </c>
      <c r="F83" s="232"/>
      <c r="G83" s="215">
        <f>Manning!H83</f>
        <v>0</v>
      </c>
      <c r="H83" s="215" t="str">
        <f>Manning!I83</f>
        <v>L</v>
      </c>
      <c r="I83" s="215"/>
      <c r="J83" s="569"/>
      <c r="K83" s="190"/>
      <c r="L83" s="7">
        <f>J83*K83</f>
        <v>0</v>
      </c>
      <c r="M83" s="7">
        <f>IF(G83=0,0,J83+L83)</f>
        <v>0</v>
      </c>
      <c r="N83" s="6">
        <f>IF(G83=0,0,M83*12)</f>
        <v>0</v>
      </c>
      <c r="O83" s="6">
        <f>IF(G83=0,0,G83*M83)</f>
        <v>0</v>
      </c>
      <c r="P83" s="6">
        <f>IF(G83=0,0,G83*N83)</f>
        <v>0</v>
      </c>
    </row>
    <row r="84" spans="1:20" ht="15" customHeight="1">
      <c r="A84" s="442"/>
      <c r="B84" s="457"/>
      <c r="C84" s="223"/>
      <c r="D84" s="225"/>
      <c r="E84" s="231"/>
      <c r="F84" s="231"/>
      <c r="G84" s="231"/>
      <c r="H84" s="231"/>
      <c r="I84" s="231"/>
      <c r="J84" s="74"/>
      <c r="K84" s="74"/>
      <c r="L84" s="74"/>
      <c r="M84" s="74"/>
      <c r="N84" s="74"/>
      <c r="O84" s="74"/>
      <c r="P84" s="74"/>
    </row>
    <row r="85" spans="1:20" ht="15" customHeight="1">
      <c r="A85" s="442"/>
      <c r="B85" s="457"/>
      <c r="C85" s="223"/>
      <c r="D85" s="225"/>
      <c r="E85" s="221" t="str">
        <f>"TOTAL "&amp;E77</f>
        <v>TOTAL P.A.B.X.</v>
      </c>
      <c r="F85" s="221"/>
      <c r="G85" s="229">
        <f>SUM(G78:G84)</f>
        <v>4</v>
      </c>
      <c r="H85" s="221"/>
      <c r="I85" s="221"/>
      <c r="J85" s="201">
        <f>SUM(J78:J84)</f>
        <v>6500</v>
      </c>
      <c r="K85" s="57"/>
      <c r="L85" s="201">
        <f>SUM(L78:L84)</f>
        <v>2730</v>
      </c>
      <c r="M85" s="201">
        <f>SUM(M78:M84)</f>
        <v>9230</v>
      </c>
      <c r="N85" s="201">
        <f>SUM(N78:N84)</f>
        <v>110760</v>
      </c>
      <c r="O85" s="201">
        <f>SUM(O78:O84)</f>
        <v>16330</v>
      </c>
      <c r="P85" s="201">
        <f>SUM(P78:P84)</f>
        <v>195960</v>
      </c>
    </row>
    <row r="86" spans="1:20" ht="15" customHeight="1">
      <c r="A86" s="442"/>
      <c r="B86" s="457"/>
      <c r="C86" s="223"/>
      <c r="D86" s="210"/>
      <c r="E86" s="230"/>
      <c r="F86" s="230"/>
      <c r="G86" s="230"/>
      <c r="H86" s="230"/>
      <c r="I86" s="230"/>
      <c r="J86" s="63"/>
      <c r="K86" s="63"/>
      <c r="L86" s="63"/>
      <c r="M86" s="63"/>
      <c r="N86" s="63"/>
      <c r="O86" s="63"/>
      <c r="P86" s="63"/>
    </row>
    <row r="87" spans="1:20" s="176" customFormat="1" ht="15" customHeight="1">
      <c r="A87" s="442"/>
      <c r="B87" s="457"/>
      <c r="C87" s="223"/>
      <c r="D87" s="225"/>
      <c r="E87" s="227" t="str">
        <f>Manning!E87</f>
        <v>BUSINESS CENTRE</v>
      </c>
      <c r="F87" s="227"/>
      <c r="G87" s="227"/>
      <c r="H87" s="227"/>
      <c r="I87" s="227"/>
      <c r="J87" s="68"/>
      <c r="K87" s="68"/>
      <c r="L87" s="68"/>
      <c r="M87" s="68"/>
      <c r="N87" s="68"/>
      <c r="O87" s="68"/>
      <c r="P87" s="68"/>
      <c r="Q87" s="175"/>
      <c r="R87" s="175"/>
      <c r="S87" s="175"/>
      <c r="T87" s="175"/>
    </row>
    <row r="88" spans="1:20" ht="15" customHeight="1">
      <c r="A88" s="442"/>
      <c r="B88" s="457"/>
      <c r="C88" s="223"/>
      <c r="D88" s="225"/>
      <c r="E88" s="228"/>
      <c r="F88" s="228"/>
      <c r="G88" s="228"/>
      <c r="H88" s="228"/>
      <c r="I88" s="228"/>
      <c r="J88" s="67"/>
      <c r="K88" s="67"/>
      <c r="L88" s="67"/>
      <c r="M88" s="67"/>
      <c r="N88" s="67"/>
      <c r="O88" s="67"/>
      <c r="P88" s="67"/>
    </row>
    <row r="89" spans="1:20" ht="15" customHeight="1">
      <c r="A89" s="442"/>
      <c r="B89" s="457"/>
      <c r="C89" s="223"/>
      <c r="D89" s="225"/>
      <c r="E89" s="232" t="str">
        <f>Manning!E89</f>
        <v>BUSINESS CENTRE SUPERVISOR</v>
      </c>
      <c r="F89" s="232">
        <f>Manning!F89</f>
        <v>0</v>
      </c>
      <c r="G89" s="215">
        <f>Manning!H89</f>
        <v>1</v>
      </c>
      <c r="H89" s="215" t="str">
        <f>Manning!I89</f>
        <v>L</v>
      </c>
      <c r="I89" s="215" t="str">
        <f>Manning!J89</f>
        <v>L5</v>
      </c>
      <c r="J89" s="579">
        <v>4000</v>
      </c>
      <c r="K89" s="190">
        <v>0.42</v>
      </c>
      <c r="L89" s="7">
        <f>J89*K89</f>
        <v>1680</v>
      </c>
      <c r="M89" s="7">
        <f>IF(G89=0,0,J89+L89)</f>
        <v>5680</v>
      </c>
      <c r="N89" s="6">
        <f>IF(G89=0,0,M89*12)</f>
        <v>68160</v>
      </c>
      <c r="O89" s="6">
        <f>IF(G89=0,0,G89*M89)</f>
        <v>5680</v>
      </c>
      <c r="P89" s="6">
        <f>IF(G89=0,0,G89*N89)</f>
        <v>68160</v>
      </c>
    </row>
    <row r="90" spans="1:20" s="167" customFormat="1" ht="15" customHeight="1">
      <c r="A90" s="442"/>
      <c r="B90" s="457"/>
      <c r="C90" s="223"/>
      <c r="D90" s="225"/>
      <c r="E90" s="232" t="str">
        <f>Manning!E90</f>
        <v>BUSINESS CENTRE CAPTAIN</v>
      </c>
      <c r="F90" s="232"/>
      <c r="G90" s="215">
        <f>Manning!H90</f>
        <v>1</v>
      </c>
      <c r="H90" s="215" t="str">
        <f>Manning!I90</f>
        <v>L</v>
      </c>
      <c r="I90" s="215" t="str">
        <f>Manning!J90</f>
        <v>L6</v>
      </c>
      <c r="J90" s="579">
        <v>3000</v>
      </c>
      <c r="K90" s="190">
        <v>0.42</v>
      </c>
      <c r="L90" s="7">
        <f>J90*K90</f>
        <v>1260</v>
      </c>
      <c r="M90" s="7">
        <f>IF(G90=0,0,J90+L90)</f>
        <v>4260</v>
      </c>
      <c r="N90" s="6">
        <f>IF(G90=0,0,M90*12)</f>
        <v>51120</v>
      </c>
      <c r="O90" s="6">
        <f>IF(G90=0,0,G90*M90)</f>
        <v>4260</v>
      </c>
      <c r="P90" s="6">
        <f>IF(G90=0,0,G90*N90)</f>
        <v>51120</v>
      </c>
      <c r="Q90" s="166"/>
      <c r="R90" s="166"/>
      <c r="S90" s="166"/>
      <c r="T90" s="166"/>
    </row>
    <row r="91" spans="1:20" ht="15" customHeight="1">
      <c r="A91" s="442"/>
      <c r="B91" s="457"/>
      <c r="C91" s="223"/>
      <c r="D91" s="225"/>
      <c r="E91" s="232" t="str">
        <f>Manning!E91</f>
        <v>BUSINESS CENTRE CLERK</v>
      </c>
      <c r="F91" s="232">
        <f>Manning!F91</f>
        <v>0</v>
      </c>
      <c r="G91" s="215">
        <f>Manning!H91</f>
        <v>2</v>
      </c>
      <c r="H91" s="215" t="str">
        <f>Manning!I91</f>
        <v>L</v>
      </c>
      <c r="I91" s="215" t="str">
        <f>Manning!J91</f>
        <v>L7</v>
      </c>
      <c r="J91" s="579">
        <v>2500</v>
      </c>
      <c r="K91" s="190">
        <v>0.42</v>
      </c>
      <c r="L91" s="7">
        <f>J91*K91</f>
        <v>1050</v>
      </c>
      <c r="M91" s="7">
        <f>IF(G91=0,0,J91+L91)</f>
        <v>3550</v>
      </c>
      <c r="N91" s="6">
        <f>IF(G91=0,0,M91*12)</f>
        <v>42600</v>
      </c>
      <c r="O91" s="6">
        <f>IF(G91=0,0,G91*M91)</f>
        <v>7100</v>
      </c>
      <c r="P91" s="6">
        <f>IF(G91=0,0,G91*N91)</f>
        <v>85200</v>
      </c>
    </row>
    <row r="92" spans="1:20" ht="15" customHeight="1">
      <c r="A92" s="442"/>
      <c r="B92" s="457"/>
      <c r="C92" s="223"/>
      <c r="D92" s="225"/>
      <c r="E92" s="232" t="str">
        <f>Manning!E92</f>
        <v>ADDITIONAL POSITION 1</v>
      </c>
      <c r="F92" s="232"/>
      <c r="G92" s="215">
        <f>Manning!H92</f>
        <v>0</v>
      </c>
      <c r="H92" s="215" t="str">
        <f>Manning!I92</f>
        <v>L</v>
      </c>
      <c r="I92" s="215"/>
      <c r="J92" s="569"/>
      <c r="K92" s="190"/>
      <c r="L92" s="7">
        <f>J92*K92</f>
        <v>0</v>
      </c>
      <c r="M92" s="7">
        <f>IF(G92=0,0,J92+L92)</f>
        <v>0</v>
      </c>
      <c r="N92" s="6">
        <f>IF(G92=0,0,M92*12)</f>
        <v>0</v>
      </c>
      <c r="O92" s="6">
        <f>IF(G92=0,0,G92*M92)</f>
        <v>0</v>
      </c>
      <c r="P92" s="6">
        <f>IF(G92=0,0,G92*N92)</f>
        <v>0</v>
      </c>
    </row>
    <row r="93" spans="1:20" ht="15" customHeight="1">
      <c r="A93" s="442"/>
      <c r="B93" s="457"/>
      <c r="C93" s="223"/>
      <c r="D93" s="225"/>
      <c r="E93" s="232" t="str">
        <f>Manning!E93</f>
        <v>ADDITIONAL POSITION 2</v>
      </c>
      <c r="F93" s="232"/>
      <c r="G93" s="215">
        <f>Manning!H93</f>
        <v>0</v>
      </c>
      <c r="H93" s="215" t="str">
        <f>Manning!I93</f>
        <v>L</v>
      </c>
      <c r="I93" s="215"/>
      <c r="J93" s="569"/>
      <c r="K93" s="190"/>
      <c r="L93" s="7">
        <f>J93*K93</f>
        <v>0</v>
      </c>
      <c r="M93" s="7">
        <f>IF(G93=0,0,J93+L93)</f>
        <v>0</v>
      </c>
      <c r="N93" s="6">
        <f>IF(G93=0,0,M93*12)</f>
        <v>0</v>
      </c>
      <c r="O93" s="6">
        <f>IF(G93=0,0,G93*M93)</f>
        <v>0</v>
      </c>
      <c r="P93" s="6">
        <f>IF(G93=0,0,G93*N93)</f>
        <v>0</v>
      </c>
    </row>
    <row r="94" spans="1:20" ht="15" customHeight="1">
      <c r="A94" s="442"/>
      <c r="B94" s="457"/>
      <c r="C94" s="223"/>
      <c r="D94" s="225"/>
      <c r="E94" s="231"/>
      <c r="F94" s="231"/>
      <c r="G94" s="231"/>
      <c r="H94" s="231"/>
      <c r="I94" s="231"/>
      <c r="J94" s="74"/>
      <c r="K94" s="74"/>
      <c r="L94" s="74"/>
      <c r="M94" s="74"/>
      <c r="N94" s="74"/>
      <c r="O94" s="74"/>
      <c r="P94" s="74"/>
    </row>
    <row r="95" spans="1:20" ht="15" customHeight="1">
      <c r="A95" s="443"/>
      <c r="B95" s="462"/>
      <c r="C95" s="233"/>
      <c r="D95" s="234"/>
      <c r="E95" s="235" t="str">
        <f>"TOTAL "&amp;E87</f>
        <v>TOTAL BUSINESS CENTRE</v>
      </c>
      <c r="F95" s="235"/>
      <c r="G95" s="229">
        <f>SUM(G88:G94)</f>
        <v>4</v>
      </c>
      <c r="H95" s="221"/>
      <c r="I95" s="221"/>
      <c r="J95" s="201">
        <f>SUM(J88:J94)</f>
        <v>9500</v>
      </c>
      <c r="K95" s="57"/>
      <c r="L95" s="201">
        <f>SUM(L88:L94)</f>
        <v>3990</v>
      </c>
      <c r="M95" s="201">
        <f>SUM(M88:M94)</f>
        <v>13490</v>
      </c>
      <c r="N95" s="201">
        <f>SUM(N88:N94)</f>
        <v>161880</v>
      </c>
      <c r="O95" s="201">
        <f>SUM(O88:O94)</f>
        <v>17040</v>
      </c>
      <c r="P95" s="201">
        <f>SUM(P88:P94)</f>
        <v>204480</v>
      </c>
    </row>
    <row r="96" spans="1:20" ht="15" customHeight="1">
      <c r="A96" s="442"/>
      <c r="B96" s="457"/>
      <c r="C96" s="223"/>
      <c r="D96" s="224" t="str">
        <f>"TOTAL "&amp;D36</f>
        <v>TOTAL FRONT DESK</v>
      </c>
      <c r="E96" s="236"/>
      <c r="F96" s="236"/>
      <c r="G96" s="237">
        <f>+G95+G85+G75+G60+G49</f>
        <v>36</v>
      </c>
      <c r="H96" s="236"/>
      <c r="I96" s="236"/>
      <c r="J96" s="202">
        <f>+J95+J85+J75+J60+J49</f>
        <v>86250</v>
      </c>
      <c r="K96" s="75"/>
      <c r="L96" s="75">
        <f>+L95+L85+L75+L60+L49</f>
        <v>36225</v>
      </c>
      <c r="M96" s="75">
        <f>+M95+M85+M75+M60+M49</f>
        <v>122475</v>
      </c>
      <c r="N96" s="75">
        <f>+N95+N85+N75+N60+N49</f>
        <v>1469700</v>
      </c>
      <c r="O96" s="75">
        <f>+O95+O85+O75+O60+O49</f>
        <v>178565</v>
      </c>
      <c r="P96" s="202">
        <f>+P95+P85+P75+P60+P49</f>
        <v>2142780</v>
      </c>
    </row>
    <row r="97" spans="1:20" ht="15" customHeight="1">
      <c r="A97" s="442"/>
      <c r="B97" s="457"/>
      <c r="C97" s="210"/>
      <c r="D97" s="210"/>
      <c r="E97" s="222"/>
      <c r="F97" s="222"/>
      <c r="G97" s="222"/>
      <c r="H97" s="222"/>
      <c r="I97" s="222"/>
      <c r="J97" s="91"/>
      <c r="K97" s="91"/>
      <c r="L97" s="91"/>
      <c r="M97" s="91"/>
      <c r="N97" s="91"/>
      <c r="O97" s="91"/>
      <c r="P97" s="91"/>
    </row>
    <row r="98" spans="1:20" ht="15" customHeight="1">
      <c r="A98" s="442"/>
      <c r="B98" s="457"/>
      <c r="C98" s="223"/>
      <c r="D98" s="238" t="str">
        <f>Manning!D98</f>
        <v>HOUSEKEEPING</v>
      </c>
      <c r="E98" s="236"/>
      <c r="F98" s="236"/>
      <c r="G98" s="236"/>
      <c r="H98" s="236"/>
      <c r="I98" s="236"/>
      <c r="J98" s="75"/>
      <c r="K98" s="75"/>
      <c r="L98" s="75"/>
      <c r="M98" s="75"/>
      <c r="N98" s="75"/>
      <c r="O98" s="75"/>
      <c r="P98" s="75"/>
    </row>
    <row r="99" spans="1:20" s="176" customFormat="1" ht="15" customHeight="1">
      <c r="A99" s="442"/>
      <c r="B99" s="457"/>
      <c r="C99" s="223"/>
      <c r="D99" s="225"/>
      <c r="E99" s="212" t="str">
        <f>Manning!E99</f>
        <v>HOUSEKEEPING ADMINISTRATION</v>
      </c>
      <c r="F99" s="212">
        <f>Manning!F99</f>
        <v>0</v>
      </c>
      <c r="G99" s="212"/>
      <c r="H99" s="212"/>
      <c r="I99" s="212"/>
      <c r="J99" s="72"/>
      <c r="K99" s="72"/>
      <c r="L99" s="72"/>
      <c r="M99" s="72"/>
      <c r="N99" s="72"/>
      <c r="O99" s="72"/>
      <c r="P99" s="72"/>
      <c r="Q99" s="175"/>
      <c r="R99" s="175"/>
      <c r="S99" s="175"/>
      <c r="T99" s="175"/>
    </row>
    <row r="100" spans="1:20" ht="15" customHeight="1">
      <c r="A100" s="442"/>
      <c r="B100" s="457"/>
      <c r="C100" s="223"/>
      <c r="D100" s="225"/>
      <c r="E100" s="213"/>
      <c r="F100" s="213"/>
      <c r="G100" s="213"/>
      <c r="H100" s="213"/>
      <c r="I100" s="213"/>
      <c r="J100" s="55"/>
      <c r="K100" s="55"/>
      <c r="L100" s="55"/>
      <c r="M100" s="55"/>
      <c r="N100" s="55"/>
      <c r="O100" s="55"/>
      <c r="P100" s="55"/>
    </row>
    <row r="101" spans="1:20" s="9" customFormat="1" ht="15" customHeight="1">
      <c r="A101" s="442"/>
      <c r="B101" s="457"/>
      <c r="C101" s="223"/>
      <c r="D101" s="225"/>
      <c r="E101" s="214" t="str">
        <f>Manning!E101</f>
        <v>EXECUTIVE HOUSEKEEPER</v>
      </c>
      <c r="F101" s="214">
        <f>Manning!F101</f>
        <v>0</v>
      </c>
      <c r="G101" s="215">
        <f>Manning!H101</f>
        <v>1</v>
      </c>
      <c r="H101" s="215" t="str">
        <f>Manning!I101</f>
        <v>L</v>
      </c>
      <c r="I101" s="215" t="str">
        <f>Manning!J101</f>
        <v>L3</v>
      </c>
      <c r="J101" s="578">
        <v>15000</v>
      </c>
      <c r="K101" s="190">
        <v>0.42</v>
      </c>
      <c r="L101" s="7">
        <f>J101*K101</f>
        <v>6300</v>
      </c>
      <c r="M101" s="7">
        <f>IF(G101=0,0,J101+L101)</f>
        <v>21300</v>
      </c>
      <c r="N101" s="6">
        <f>IF(G101=0,0,M101*12)</f>
        <v>255600</v>
      </c>
      <c r="O101" s="6">
        <f>IF(G101=0,0,G101*M101)</f>
        <v>21300</v>
      </c>
      <c r="P101" s="6">
        <f>IF(G101=0,0,G101*N101)</f>
        <v>255600</v>
      </c>
      <c r="Q101" s="177"/>
      <c r="R101" s="177"/>
      <c r="S101" s="177"/>
      <c r="T101" s="177"/>
    </row>
    <row r="102" spans="1:20" s="9" customFormat="1" ht="15" customHeight="1">
      <c r="A102" s="442"/>
      <c r="B102" s="457"/>
      <c r="C102" s="223"/>
      <c r="D102" s="225"/>
      <c r="E102" s="214" t="str">
        <f>Manning!E102</f>
        <v>ASSISTANT EXECUTIVE HOUSEKEEPER</v>
      </c>
      <c r="F102" s="214">
        <f>Manning!F102</f>
        <v>0</v>
      </c>
      <c r="G102" s="215">
        <f>Manning!H102</f>
        <v>1</v>
      </c>
      <c r="H102" s="215" t="str">
        <f>Manning!I102</f>
        <v>L</v>
      </c>
      <c r="I102" s="215" t="str">
        <f>Manning!J102</f>
        <v>L3</v>
      </c>
      <c r="J102" s="579">
        <v>7500</v>
      </c>
      <c r="K102" s="190">
        <v>0.42</v>
      </c>
      <c r="L102" s="7">
        <f>J102*K102</f>
        <v>3150</v>
      </c>
      <c r="M102" s="7">
        <f>IF(G102=0,0,J102+L102)</f>
        <v>10650</v>
      </c>
      <c r="N102" s="6">
        <f>IF(G102=0,0,M102*12)</f>
        <v>127800</v>
      </c>
      <c r="O102" s="6">
        <f>IF(G102=0,0,G102*M102)</f>
        <v>10650</v>
      </c>
      <c r="P102" s="6">
        <f>IF(G102=0,0,G102*N102)</f>
        <v>127800</v>
      </c>
      <c r="Q102" s="177"/>
      <c r="R102" s="177"/>
      <c r="S102" s="177"/>
      <c r="T102" s="177"/>
    </row>
    <row r="103" spans="1:20" s="9" customFormat="1" ht="15" customHeight="1">
      <c r="A103" s="442"/>
      <c r="B103" s="457"/>
      <c r="C103" s="223"/>
      <c r="D103" s="225"/>
      <c r="E103" s="214" t="str">
        <f>Manning!E103</f>
        <v>SECRETARY</v>
      </c>
      <c r="F103" s="214">
        <f>Manning!F103</f>
        <v>0</v>
      </c>
      <c r="G103" s="215">
        <f>Manning!H103</f>
        <v>0</v>
      </c>
      <c r="H103" s="215" t="str">
        <f>Manning!I103</f>
        <v>L</v>
      </c>
      <c r="I103" s="215"/>
      <c r="J103" s="579"/>
      <c r="K103" s="190"/>
      <c r="L103" s="7">
        <f>J103*K103</f>
        <v>0</v>
      </c>
      <c r="M103" s="7">
        <f>IF(G103=0,0,J103+L103)</f>
        <v>0</v>
      </c>
      <c r="N103" s="6">
        <f>IF(G103=0,0,M103*12)</f>
        <v>0</v>
      </c>
      <c r="O103" s="6">
        <f>IF(G103=0,0,G103*M103)</f>
        <v>0</v>
      </c>
      <c r="P103" s="6">
        <f>IF(G103=0,0,G103*N103)</f>
        <v>0</v>
      </c>
      <c r="Q103" s="177"/>
      <c r="R103" s="177"/>
      <c r="S103" s="177"/>
      <c r="T103" s="177"/>
    </row>
    <row r="104" spans="1:20" s="9" customFormat="1" ht="15" customHeight="1">
      <c r="A104" s="442"/>
      <c r="B104" s="457"/>
      <c r="C104" s="223"/>
      <c r="D104" s="225"/>
      <c r="E104" s="214" t="str">
        <f>Manning!E104</f>
        <v>ADDITIONAL POSITION 1</v>
      </c>
      <c r="F104" s="214"/>
      <c r="G104" s="215">
        <f>Manning!H104</f>
        <v>0</v>
      </c>
      <c r="H104" s="215" t="str">
        <f>Manning!I104</f>
        <v>L</v>
      </c>
      <c r="I104" s="215"/>
      <c r="J104" s="569"/>
      <c r="K104" s="190"/>
      <c r="L104" s="7">
        <f>J104*K104</f>
        <v>0</v>
      </c>
      <c r="M104" s="7">
        <f>IF(G104=0,0,J104+L104)</f>
        <v>0</v>
      </c>
      <c r="N104" s="6">
        <f>IF(G104=0,0,M104*12)</f>
        <v>0</v>
      </c>
      <c r="O104" s="6">
        <f>IF(G104=0,0,G104*M104)</f>
        <v>0</v>
      </c>
      <c r="P104" s="6">
        <f>IF(G104=0,0,G104*N104)</f>
        <v>0</v>
      </c>
      <c r="Q104" s="177"/>
      <c r="R104" s="177"/>
      <c r="S104" s="177"/>
      <c r="T104" s="177"/>
    </row>
    <row r="105" spans="1:20" s="9" customFormat="1" ht="15" customHeight="1">
      <c r="A105" s="442"/>
      <c r="B105" s="457"/>
      <c r="C105" s="223"/>
      <c r="D105" s="225"/>
      <c r="E105" s="214" t="str">
        <f>Manning!E105</f>
        <v>ADDITIONAL POSITION 2</v>
      </c>
      <c r="F105" s="214"/>
      <c r="G105" s="215">
        <f>Manning!H105</f>
        <v>0</v>
      </c>
      <c r="H105" s="215" t="str">
        <f>Manning!I105</f>
        <v>L</v>
      </c>
      <c r="I105" s="215"/>
      <c r="J105" s="569"/>
      <c r="K105" s="190"/>
      <c r="L105" s="7">
        <f>J105*K105</f>
        <v>0</v>
      </c>
      <c r="M105" s="7">
        <f>IF(G105=0,0,J105+L105)</f>
        <v>0</v>
      </c>
      <c r="N105" s="6">
        <f>IF(G105=0,0,M105*12)</f>
        <v>0</v>
      </c>
      <c r="O105" s="6">
        <f>IF(G105=0,0,G105*M105)</f>
        <v>0</v>
      </c>
      <c r="P105" s="6">
        <f>IF(G105=0,0,G105*N105)</f>
        <v>0</v>
      </c>
      <c r="Q105" s="177"/>
      <c r="R105" s="177"/>
      <c r="S105" s="177"/>
      <c r="T105" s="177"/>
    </row>
    <row r="106" spans="1:20" ht="15" customHeight="1">
      <c r="A106" s="442"/>
      <c r="B106" s="457"/>
      <c r="C106" s="223"/>
      <c r="D106" s="225"/>
      <c r="E106" s="216"/>
      <c r="F106" s="216"/>
      <c r="G106" s="216"/>
      <c r="H106" s="216"/>
      <c r="I106" s="216"/>
      <c r="J106" s="60"/>
      <c r="K106" s="60"/>
      <c r="L106" s="60"/>
      <c r="M106" s="60"/>
      <c r="N106" s="60"/>
      <c r="O106" s="60"/>
      <c r="P106" s="60"/>
    </row>
    <row r="107" spans="1:20" ht="15" customHeight="1">
      <c r="A107" s="442"/>
      <c r="B107" s="457"/>
      <c r="C107" s="223"/>
      <c r="D107" s="211"/>
      <c r="E107" s="221" t="str">
        <f>"TOTAL "&amp;E99</f>
        <v>TOTAL HOUSEKEEPING ADMINISTRATION</v>
      </c>
      <c r="F107" s="221"/>
      <c r="G107" s="229">
        <f>SUM(G100:G106)</f>
        <v>2</v>
      </c>
      <c r="H107" s="221"/>
      <c r="I107" s="221"/>
      <c r="J107" s="201">
        <f>SUM(J100:J106)</f>
        <v>22500</v>
      </c>
      <c r="K107" s="57"/>
      <c r="L107" s="201">
        <f>SUM(L100:L106)</f>
        <v>9450</v>
      </c>
      <c r="M107" s="201">
        <f>SUM(M100:M106)</f>
        <v>31950</v>
      </c>
      <c r="N107" s="201">
        <f>SUM(N100:N106)</f>
        <v>383400</v>
      </c>
      <c r="O107" s="201">
        <f>SUM(O100:O106)</f>
        <v>31950</v>
      </c>
      <c r="P107" s="201">
        <f>SUM(P100:P106)</f>
        <v>383400</v>
      </c>
    </row>
    <row r="108" spans="1:20" ht="15" customHeight="1">
      <c r="A108" s="442"/>
      <c r="B108" s="457"/>
      <c r="C108" s="250"/>
      <c r="D108" s="245"/>
      <c r="E108" s="246"/>
      <c r="F108" s="246"/>
      <c r="G108" s="246"/>
      <c r="H108" s="246"/>
      <c r="I108" s="246"/>
      <c r="J108" s="83"/>
      <c r="K108" s="83"/>
      <c r="L108" s="83"/>
      <c r="M108" s="83"/>
      <c r="N108" s="83"/>
      <c r="O108" s="83"/>
      <c r="P108" s="83"/>
    </row>
    <row r="109" spans="1:20" ht="15" customHeight="1">
      <c r="A109" s="442"/>
      <c r="B109" s="457"/>
      <c r="C109" s="223"/>
      <c r="D109" s="211"/>
      <c r="E109" s="212" t="str">
        <f>Manning!E109</f>
        <v>HOUSEKEEPERS</v>
      </c>
      <c r="F109" s="212"/>
      <c r="G109" s="212"/>
      <c r="H109" s="212"/>
      <c r="I109" s="212"/>
      <c r="J109" s="72"/>
      <c r="K109" s="72"/>
      <c r="L109" s="72"/>
      <c r="M109" s="72"/>
      <c r="N109" s="72"/>
      <c r="O109" s="72"/>
      <c r="P109" s="72"/>
      <c r="Q109" s="178"/>
      <c r="R109" s="178"/>
    </row>
    <row r="110" spans="1:20" ht="15" customHeight="1">
      <c r="A110" s="442"/>
      <c r="B110" s="457"/>
      <c r="C110" s="223"/>
      <c r="D110" s="225"/>
      <c r="E110" s="213"/>
      <c r="F110" s="213"/>
      <c r="G110" s="213"/>
      <c r="H110" s="213"/>
      <c r="I110" s="213"/>
      <c r="J110" s="55"/>
      <c r="K110" s="55"/>
      <c r="L110" s="55"/>
      <c r="M110" s="55"/>
      <c r="N110" s="55"/>
      <c r="O110" s="55"/>
      <c r="P110" s="55"/>
    </row>
    <row r="111" spans="1:20" ht="15" customHeight="1">
      <c r="A111" s="442"/>
      <c r="B111" s="457"/>
      <c r="C111" s="223"/>
      <c r="D111" s="225"/>
      <c r="E111" s="214" t="str">
        <f>Manning!E111</f>
        <v>Srevice Centre (COORDINATOR / ORDER TAKER)</v>
      </c>
      <c r="F111" s="214">
        <f>Manning!F111</f>
        <v>0</v>
      </c>
      <c r="G111" s="215">
        <f>Manning!H111</f>
        <v>3</v>
      </c>
      <c r="H111" s="215" t="str">
        <f>Manning!I111</f>
        <v>L</v>
      </c>
      <c r="I111" s="215" t="str">
        <f>Manning!J111</f>
        <v>L7</v>
      </c>
      <c r="J111" s="579">
        <v>2500</v>
      </c>
      <c r="K111" s="190">
        <v>0.42</v>
      </c>
      <c r="L111" s="7">
        <f t="shared" ref="L111:L118" si="21">J111*K111</f>
        <v>1050</v>
      </c>
      <c r="M111" s="7">
        <f>IF(G111=0,0,J111+L111)</f>
        <v>3550</v>
      </c>
      <c r="N111" s="6">
        <f>IF(G111=0,0,M111*12)</f>
        <v>42600</v>
      </c>
      <c r="O111" s="6">
        <f>IF(G111=0,0,G111*M111)</f>
        <v>10650</v>
      </c>
      <c r="P111" s="6">
        <f>IF(G111=0,0,G111*N111)</f>
        <v>127800</v>
      </c>
    </row>
    <row r="112" spans="1:20" s="176" customFormat="1" ht="15" customHeight="1">
      <c r="A112" s="442"/>
      <c r="B112" s="457"/>
      <c r="C112" s="223"/>
      <c r="D112" s="225"/>
      <c r="E112" s="214" t="str">
        <f>Manning!E112</f>
        <v>SENIOR FLOOR SUPERVISOR</v>
      </c>
      <c r="F112" s="214">
        <f>Manning!F112</f>
        <v>0</v>
      </c>
      <c r="G112" s="215">
        <f>Manning!H112</f>
        <v>0</v>
      </c>
      <c r="H112" s="215" t="str">
        <f>Manning!I112</f>
        <v>L</v>
      </c>
      <c r="I112" s="215"/>
      <c r="J112" s="579"/>
      <c r="K112" s="190"/>
      <c r="L112" s="7">
        <f t="shared" si="21"/>
        <v>0</v>
      </c>
      <c r="M112" s="7">
        <f t="shared" ref="M112:M118" si="22">IF(G112=0,0,J112+L112)</f>
        <v>0</v>
      </c>
      <c r="N112" s="6">
        <f t="shared" ref="N112:N118" si="23">IF(G112=0,0,M112*12)</f>
        <v>0</v>
      </c>
      <c r="O112" s="6">
        <f t="shared" ref="O112:O118" si="24">IF(G112=0,0,G112*M112)</f>
        <v>0</v>
      </c>
      <c r="P112" s="6">
        <f t="shared" ref="P112:P118" si="25">IF(G112=0,0,G112*N112)</f>
        <v>0</v>
      </c>
      <c r="Q112" s="175"/>
      <c r="R112" s="175"/>
      <c r="S112" s="175"/>
      <c r="T112" s="175"/>
    </row>
    <row r="113" spans="1:20" ht="15" customHeight="1">
      <c r="A113" s="442"/>
      <c r="B113" s="457"/>
      <c r="C113" s="223"/>
      <c r="D113" s="225"/>
      <c r="E113" s="214" t="str">
        <f>Manning!E113</f>
        <v>FLOOR SUPERVISOR</v>
      </c>
      <c r="F113" s="214">
        <f>Manning!F113</f>
        <v>0</v>
      </c>
      <c r="G113" s="215">
        <f>Manning!H113</f>
        <v>8</v>
      </c>
      <c r="H113" s="215" t="str">
        <f>Manning!I113</f>
        <v>L</v>
      </c>
      <c r="I113" s="215" t="str">
        <f>Manning!J113</f>
        <v>L5</v>
      </c>
      <c r="J113" s="579">
        <v>3000</v>
      </c>
      <c r="K113" s="190">
        <v>0.42</v>
      </c>
      <c r="L113" s="7">
        <f t="shared" si="21"/>
        <v>1260</v>
      </c>
      <c r="M113" s="7">
        <f t="shared" si="22"/>
        <v>4260</v>
      </c>
      <c r="N113" s="6">
        <f t="shared" si="23"/>
        <v>51120</v>
      </c>
      <c r="O113" s="6">
        <f t="shared" si="24"/>
        <v>34080</v>
      </c>
      <c r="P113" s="6">
        <f t="shared" si="25"/>
        <v>408960</v>
      </c>
    </row>
    <row r="114" spans="1:20" s="1" customFormat="1" ht="15" customHeight="1">
      <c r="A114" s="442"/>
      <c r="B114" s="457"/>
      <c r="C114" s="223"/>
      <c r="D114" s="225"/>
      <c r="E114" s="214" t="str">
        <f>Manning!E114</f>
        <v>FLOOR CAPTAIN</v>
      </c>
      <c r="F114" s="214">
        <f>Manning!F114</f>
        <v>0</v>
      </c>
      <c r="G114" s="215">
        <f>Manning!H114</f>
        <v>11</v>
      </c>
      <c r="H114" s="215" t="str">
        <f>Manning!I114</f>
        <v>L</v>
      </c>
      <c r="I114" s="215" t="str">
        <f>Manning!J114</f>
        <v>L6</v>
      </c>
      <c r="J114" s="579">
        <v>2500</v>
      </c>
      <c r="K114" s="190">
        <v>0.42</v>
      </c>
      <c r="L114" s="7">
        <f t="shared" si="21"/>
        <v>1050</v>
      </c>
      <c r="M114" s="7">
        <f t="shared" si="22"/>
        <v>3550</v>
      </c>
      <c r="N114" s="6">
        <f t="shared" si="23"/>
        <v>42600</v>
      </c>
      <c r="O114" s="6">
        <f t="shared" si="24"/>
        <v>39050</v>
      </c>
      <c r="P114" s="6">
        <f t="shared" si="25"/>
        <v>468600</v>
      </c>
      <c r="Q114" s="163"/>
      <c r="R114" s="163"/>
      <c r="S114" s="163"/>
      <c r="T114" s="163"/>
    </row>
    <row r="115" spans="1:20" ht="15" customHeight="1">
      <c r="A115" s="442"/>
      <c r="B115" s="457"/>
      <c r="C115" s="223"/>
      <c r="D115" s="225"/>
      <c r="E115" s="214" t="str">
        <f>Manning!E115</f>
        <v>MINIBAR ATTENDANT</v>
      </c>
      <c r="F115" s="214">
        <f>Manning!F115</f>
        <v>0</v>
      </c>
      <c r="G115" s="215">
        <f>Manning!H115</f>
        <v>8</v>
      </c>
      <c r="H115" s="215" t="str">
        <f>Manning!I115</f>
        <v>L</v>
      </c>
      <c r="I115" s="215" t="str">
        <f>Manning!J115</f>
        <v>L7</v>
      </c>
      <c r="J115" s="579">
        <v>2000</v>
      </c>
      <c r="K115" s="190">
        <v>0.42</v>
      </c>
      <c r="L115" s="7">
        <f t="shared" si="21"/>
        <v>840</v>
      </c>
      <c r="M115" s="7">
        <f t="shared" si="22"/>
        <v>2840</v>
      </c>
      <c r="N115" s="6">
        <f t="shared" si="23"/>
        <v>34080</v>
      </c>
      <c r="O115" s="6">
        <f t="shared" si="24"/>
        <v>22720</v>
      </c>
      <c r="P115" s="6">
        <f t="shared" si="25"/>
        <v>272640</v>
      </c>
    </row>
    <row r="116" spans="1:20" ht="15" customHeight="1">
      <c r="A116" s="442"/>
      <c r="B116" s="457"/>
      <c r="C116" s="223"/>
      <c r="D116" s="225"/>
      <c r="E116" s="214" t="str">
        <f>Manning!E116</f>
        <v>ROOM ATTENDANT</v>
      </c>
      <c r="F116" s="214">
        <f>Manning!F116</f>
        <v>0</v>
      </c>
      <c r="G116" s="215">
        <f>Manning!H116</f>
        <v>34</v>
      </c>
      <c r="H116" s="215" t="str">
        <f>Manning!I116</f>
        <v>L</v>
      </c>
      <c r="I116" s="215" t="str">
        <f>Manning!J116</f>
        <v>L7</v>
      </c>
      <c r="J116" s="579">
        <v>2000</v>
      </c>
      <c r="K116" s="190">
        <v>0.42</v>
      </c>
      <c r="L116" s="7">
        <f t="shared" si="21"/>
        <v>840</v>
      </c>
      <c r="M116" s="7">
        <f t="shared" si="22"/>
        <v>2840</v>
      </c>
      <c r="N116" s="6">
        <f t="shared" si="23"/>
        <v>34080</v>
      </c>
      <c r="O116" s="6">
        <f t="shared" si="24"/>
        <v>96560</v>
      </c>
      <c r="P116" s="6">
        <f t="shared" si="25"/>
        <v>1158720</v>
      </c>
    </row>
    <row r="117" spans="1:20" ht="15" customHeight="1">
      <c r="A117" s="442"/>
      <c r="B117" s="457"/>
      <c r="C117" s="223"/>
      <c r="D117" s="225"/>
      <c r="E117" s="214" t="str">
        <f>Manning!E117</f>
        <v>Night Service</v>
      </c>
      <c r="F117" s="214"/>
      <c r="G117" s="215">
        <f>Manning!H117</f>
        <v>3</v>
      </c>
      <c r="H117" s="215" t="str">
        <f>Manning!I117</f>
        <v>L</v>
      </c>
      <c r="I117" s="215" t="str">
        <f>Manning!J117</f>
        <v>L7</v>
      </c>
      <c r="J117" s="778">
        <v>2000</v>
      </c>
      <c r="K117" s="190">
        <v>0.42</v>
      </c>
      <c r="L117" s="7">
        <f t="shared" si="21"/>
        <v>840</v>
      </c>
      <c r="M117" s="7">
        <f t="shared" si="22"/>
        <v>2840</v>
      </c>
      <c r="N117" s="6">
        <f t="shared" si="23"/>
        <v>34080</v>
      </c>
      <c r="O117" s="6">
        <f t="shared" si="24"/>
        <v>8520</v>
      </c>
      <c r="P117" s="6">
        <f t="shared" si="25"/>
        <v>102240</v>
      </c>
    </row>
    <row r="118" spans="1:20" ht="15" customHeight="1">
      <c r="A118" s="442"/>
      <c r="B118" s="457"/>
      <c r="C118" s="223"/>
      <c r="D118" s="225"/>
      <c r="E118" s="214" t="str">
        <f>Manning!E118</f>
        <v>ADDITIONAL POSITION 2</v>
      </c>
      <c r="F118" s="214"/>
      <c r="G118" s="215">
        <f>Manning!H118</f>
        <v>0</v>
      </c>
      <c r="H118" s="215" t="str">
        <f>Manning!I118</f>
        <v>L</v>
      </c>
      <c r="I118" s="215"/>
      <c r="J118" s="569"/>
      <c r="K118" s="190"/>
      <c r="L118" s="7">
        <f t="shared" si="21"/>
        <v>0</v>
      </c>
      <c r="M118" s="7">
        <f t="shared" si="22"/>
        <v>0</v>
      </c>
      <c r="N118" s="6">
        <f t="shared" si="23"/>
        <v>0</v>
      </c>
      <c r="O118" s="6">
        <f t="shared" si="24"/>
        <v>0</v>
      </c>
      <c r="P118" s="6">
        <f t="shared" si="25"/>
        <v>0</v>
      </c>
    </row>
    <row r="119" spans="1:20" s="176" customFormat="1" ht="15" customHeight="1">
      <c r="A119" s="442"/>
      <c r="B119" s="457"/>
      <c r="C119" s="223"/>
      <c r="D119" s="225"/>
      <c r="E119" s="216"/>
      <c r="F119" s="216"/>
      <c r="G119" s="216"/>
      <c r="H119" s="216"/>
      <c r="I119" s="216"/>
      <c r="J119" s="60"/>
      <c r="K119" s="60"/>
      <c r="L119" s="60"/>
      <c r="M119" s="60"/>
      <c r="N119" s="60"/>
      <c r="O119" s="60"/>
      <c r="P119" s="60"/>
      <c r="Q119" s="175"/>
      <c r="R119" s="175"/>
      <c r="S119" s="175"/>
      <c r="T119" s="175"/>
    </row>
    <row r="120" spans="1:20" ht="15" customHeight="1">
      <c r="A120" s="442"/>
      <c r="B120" s="457"/>
      <c r="C120" s="223"/>
      <c r="D120" s="225"/>
      <c r="E120" s="221" t="str">
        <f>"TOTAL "&amp;E109</f>
        <v>TOTAL HOUSEKEEPERS</v>
      </c>
      <c r="F120" s="221"/>
      <c r="G120" s="229">
        <f>SUM(G110:G119)</f>
        <v>67</v>
      </c>
      <c r="H120" s="221"/>
      <c r="I120" s="221"/>
      <c r="J120" s="201">
        <f>SUM(J110:J119)</f>
        <v>14000</v>
      </c>
      <c r="K120" s="57"/>
      <c r="L120" s="201">
        <f>SUM(L110:L119)</f>
        <v>5880</v>
      </c>
      <c r="M120" s="201">
        <f>SUM(M110:M119)</f>
        <v>19880</v>
      </c>
      <c r="N120" s="201">
        <f>SUM(N110:N119)</f>
        <v>238560</v>
      </c>
      <c r="O120" s="201">
        <f>SUM(O110:O119)</f>
        <v>211580</v>
      </c>
      <c r="P120" s="201">
        <f>SUM(P110:P119)</f>
        <v>2538960</v>
      </c>
    </row>
    <row r="121" spans="1:20" s="1" customFormat="1" ht="15" customHeight="1">
      <c r="A121" s="442"/>
      <c r="B121" s="457"/>
      <c r="C121" s="223"/>
      <c r="D121" s="210"/>
      <c r="E121" s="239"/>
      <c r="F121" s="239"/>
      <c r="G121" s="239"/>
      <c r="H121" s="239"/>
      <c r="I121" s="239"/>
      <c r="J121" s="84"/>
      <c r="K121" s="84"/>
      <c r="L121" s="84"/>
      <c r="M121" s="84"/>
      <c r="N121" s="84"/>
      <c r="O121" s="84"/>
      <c r="P121" s="84"/>
      <c r="Q121" s="163"/>
      <c r="R121" s="163"/>
      <c r="S121" s="163"/>
      <c r="T121" s="163"/>
    </row>
    <row r="122" spans="1:20" ht="15" customHeight="1">
      <c r="A122" s="442"/>
      <c r="B122" s="457"/>
      <c r="C122" s="223"/>
      <c r="D122" s="225"/>
      <c r="E122" s="227" t="str">
        <f>Manning!E122</f>
        <v>PUBLIC AREA</v>
      </c>
      <c r="F122" s="227"/>
      <c r="G122" s="227"/>
      <c r="H122" s="227"/>
      <c r="I122" s="227"/>
      <c r="J122" s="68"/>
      <c r="K122" s="68"/>
      <c r="L122" s="68"/>
      <c r="M122" s="68"/>
      <c r="N122" s="68"/>
      <c r="O122" s="68"/>
      <c r="P122" s="68"/>
    </row>
    <row r="123" spans="1:20" ht="15" customHeight="1">
      <c r="A123" s="442"/>
      <c r="B123" s="457"/>
      <c r="C123" s="223"/>
      <c r="D123" s="225"/>
      <c r="E123" s="228"/>
      <c r="F123" s="228"/>
      <c r="G123" s="228"/>
      <c r="H123" s="228"/>
      <c r="I123" s="228"/>
      <c r="J123" s="67"/>
      <c r="K123" s="67"/>
      <c r="L123" s="67"/>
      <c r="M123" s="67"/>
      <c r="N123" s="67"/>
      <c r="O123" s="67"/>
      <c r="P123" s="67"/>
    </row>
    <row r="124" spans="1:20" ht="15" customHeight="1">
      <c r="A124" s="442"/>
      <c r="B124" s="457"/>
      <c r="C124" s="223"/>
      <c r="D124" s="225"/>
      <c r="E124" s="240" t="str">
        <f>Manning!E124</f>
        <v>PUBLIC AREA MANAGER</v>
      </c>
      <c r="F124" s="240">
        <f>Manning!F124</f>
        <v>0</v>
      </c>
      <c r="G124" s="215">
        <f>Manning!H124</f>
        <v>1</v>
      </c>
      <c r="H124" s="215" t="str">
        <f>Manning!I124</f>
        <v>L</v>
      </c>
      <c r="I124" s="215" t="str">
        <f>Manning!J124</f>
        <v>L4</v>
      </c>
      <c r="J124" s="579">
        <v>4000</v>
      </c>
      <c r="K124" s="190">
        <v>0.42</v>
      </c>
      <c r="L124" s="7">
        <f>J124*K124</f>
        <v>1680</v>
      </c>
      <c r="M124" s="7">
        <f>IF(G124=0,0,J124+L124)</f>
        <v>5680</v>
      </c>
      <c r="N124" s="6">
        <f>IF(G124=0,0,M124*12)</f>
        <v>68160</v>
      </c>
      <c r="O124" s="6">
        <f>IF(G124=0,0,G124*M124)</f>
        <v>5680</v>
      </c>
      <c r="P124" s="6">
        <f>IF(G124=0,0,G124*N124)</f>
        <v>68160</v>
      </c>
    </row>
    <row r="125" spans="1:20" ht="15" customHeight="1">
      <c r="A125" s="442"/>
      <c r="B125" s="457"/>
      <c r="C125" s="223"/>
      <c r="D125" s="225"/>
      <c r="E125" s="240" t="str">
        <f>Manning!E125</f>
        <v>PUBLIC AREA SUPERVISOR</v>
      </c>
      <c r="F125" s="240">
        <f>Manning!F125</f>
        <v>0</v>
      </c>
      <c r="G125" s="215">
        <f>Manning!H125</f>
        <v>2</v>
      </c>
      <c r="H125" s="215" t="str">
        <f>Manning!I125</f>
        <v>L</v>
      </c>
      <c r="I125" s="215" t="str">
        <f>Manning!J125</f>
        <v>L5</v>
      </c>
      <c r="J125" s="579">
        <v>3000</v>
      </c>
      <c r="K125" s="190">
        <v>0.42</v>
      </c>
      <c r="L125" s="7">
        <f>J125*K125</f>
        <v>1260</v>
      </c>
      <c r="M125" s="7">
        <f>IF(G125=0,0,J125+L125)</f>
        <v>4260</v>
      </c>
      <c r="N125" s="6">
        <f>IF(G125=0,0,M125*12)</f>
        <v>51120</v>
      </c>
      <c r="O125" s="6">
        <f>IF(G125=0,0,G125*M125)</f>
        <v>8520</v>
      </c>
      <c r="P125" s="6">
        <f>IF(G125=0,0,G125*N125)</f>
        <v>102240</v>
      </c>
    </row>
    <row r="126" spans="1:20" ht="15" customHeight="1">
      <c r="A126" s="442"/>
      <c r="B126" s="457"/>
      <c r="C126" s="223"/>
      <c r="D126" s="225"/>
      <c r="E126" s="240" t="str">
        <f>Manning!E126</f>
        <v>PUBLIC AREA ATTENDANT</v>
      </c>
      <c r="F126" s="240">
        <f>Manning!F126</f>
        <v>0</v>
      </c>
      <c r="G126" s="215">
        <f>Manning!H126</f>
        <v>16</v>
      </c>
      <c r="H126" s="215" t="str">
        <f>Manning!I126</f>
        <v>L</v>
      </c>
      <c r="I126" s="215" t="str">
        <f>Manning!J126</f>
        <v>L7</v>
      </c>
      <c r="J126" s="579">
        <v>1750</v>
      </c>
      <c r="K126" s="190">
        <v>0.42</v>
      </c>
      <c r="L126" s="7">
        <f>J126*K126</f>
        <v>735</v>
      </c>
      <c r="M126" s="7">
        <f>IF(G126=0,0,J126+L126)</f>
        <v>2485</v>
      </c>
      <c r="N126" s="6">
        <f>IF(G126=0,0,M126*12)</f>
        <v>29820</v>
      </c>
      <c r="O126" s="6">
        <f>IF(G126=0,0,G126*M126)</f>
        <v>39760</v>
      </c>
      <c r="P126" s="6">
        <f>IF(G126=0,0,G126*N126)</f>
        <v>477120</v>
      </c>
    </row>
    <row r="127" spans="1:20" ht="15" customHeight="1">
      <c r="A127" s="442"/>
      <c r="B127" s="457"/>
      <c r="C127" s="223"/>
      <c r="D127" s="225"/>
      <c r="E127" s="240" t="str">
        <f>Manning!E127</f>
        <v>ADDITIONAL POSITION 1</v>
      </c>
      <c r="F127" s="240"/>
      <c r="G127" s="215">
        <f>Manning!H127</f>
        <v>0</v>
      </c>
      <c r="H127" s="215" t="str">
        <f>Manning!I127</f>
        <v>L</v>
      </c>
      <c r="I127" s="215"/>
      <c r="J127" s="569"/>
      <c r="K127" s="190"/>
      <c r="L127" s="7">
        <f>J127*K127</f>
        <v>0</v>
      </c>
      <c r="M127" s="7">
        <f>IF(G127=0,0,J127+L127)</f>
        <v>0</v>
      </c>
      <c r="N127" s="6">
        <f>IF(G127=0,0,M127*12)</f>
        <v>0</v>
      </c>
      <c r="O127" s="6">
        <f>IF(G127=0,0,G127*M127)</f>
        <v>0</v>
      </c>
      <c r="P127" s="6">
        <f>IF(G127=0,0,G127*N127)</f>
        <v>0</v>
      </c>
    </row>
    <row r="128" spans="1:20" ht="15" customHeight="1">
      <c r="A128" s="442"/>
      <c r="B128" s="457"/>
      <c r="C128" s="223"/>
      <c r="D128" s="225"/>
      <c r="E128" s="240" t="str">
        <f>Manning!E128</f>
        <v>ADDITIONAL POSITION 2</v>
      </c>
      <c r="F128" s="240"/>
      <c r="G128" s="215">
        <f>Manning!H128</f>
        <v>0</v>
      </c>
      <c r="H128" s="215" t="str">
        <f>Manning!I128</f>
        <v>L</v>
      </c>
      <c r="I128" s="215"/>
      <c r="J128" s="569"/>
      <c r="K128" s="190"/>
      <c r="L128" s="7">
        <f>J128*K128</f>
        <v>0</v>
      </c>
      <c r="M128" s="7">
        <f>IF(G128=0,0,J128+L128)</f>
        <v>0</v>
      </c>
      <c r="N128" s="6">
        <f>IF(G128=0,0,M128*12)</f>
        <v>0</v>
      </c>
      <c r="O128" s="6">
        <f>IF(G128=0,0,G128*M128)</f>
        <v>0</v>
      </c>
      <c r="P128" s="6">
        <f>IF(G128=0,0,G128*N128)</f>
        <v>0</v>
      </c>
    </row>
    <row r="129" spans="1:20" ht="15" customHeight="1">
      <c r="A129" s="442"/>
      <c r="B129" s="457"/>
      <c r="C129" s="223"/>
      <c r="D129" s="225"/>
      <c r="E129" s="216"/>
      <c r="F129" s="216"/>
      <c r="G129" s="216"/>
      <c r="H129" s="216"/>
      <c r="I129" s="216"/>
      <c r="J129" s="60"/>
      <c r="K129" s="60"/>
      <c r="L129" s="60"/>
      <c r="M129" s="60"/>
      <c r="N129" s="60"/>
      <c r="O129" s="60"/>
      <c r="P129" s="60"/>
    </row>
    <row r="130" spans="1:20" s="1" customFormat="1" ht="15" customHeight="1">
      <c r="A130" s="442"/>
      <c r="B130" s="457"/>
      <c r="C130" s="223"/>
      <c r="D130" s="225"/>
      <c r="E130" s="221" t="str">
        <f>"TOTAL "&amp;E122</f>
        <v>TOTAL PUBLIC AREA</v>
      </c>
      <c r="F130" s="221"/>
      <c r="G130" s="229">
        <f>SUM(G123:G129)</f>
        <v>19</v>
      </c>
      <c r="H130" s="221"/>
      <c r="I130" s="221"/>
      <c r="J130" s="201">
        <f>SUM(J123:J129)</f>
        <v>8750</v>
      </c>
      <c r="K130" s="57"/>
      <c r="L130" s="201">
        <f>SUM(L123:L129)</f>
        <v>3675</v>
      </c>
      <c r="M130" s="201">
        <f>SUM(M123:M129)</f>
        <v>12425</v>
      </c>
      <c r="N130" s="201">
        <f>SUM(N123:N129)</f>
        <v>149100</v>
      </c>
      <c r="O130" s="201">
        <f>SUM(O123:O129)</f>
        <v>53960</v>
      </c>
      <c r="P130" s="201">
        <f>SUM(P123:P129)</f>
        <v>647520</v>
      </c>
      <c r="Q130" s="13"/>
      <c r="R130" s="13"/>
      <c r="S130" s="13"/>
      <c r="T130" s="13"/>
    </row>
    <row r="131" spans="1:20" s="1" customFormat="1" ht="15" customHeight="1">
      <c r="A131" s="442"/>
      <c r="B131" s="457"/>
      <c r="C131" s="223"/>
      <c r="D131" s="224" t="str">
        <f>"TOTAL "&amp;D98</f>
        <v>TOTAL HOUSEKEEPING</v>
      </c>
      <c r="E131" s="236"/>
      <c r="F131" s="236"/>
      <c r="G131" s="241">
        <f>G130+G120+G107</f>
        <v>88</v>
      </c>
      <c r="H131" s="236"/>
      <c r="I131" s="236"/>
      <c r="J131" s="202">
        <f>J130+J120+J107</f>
        <v>45250</v>
      </c>
      <c r="K131" s="202"/>
      <c r="L131" s="202">
        <f>L130+L120+L107</f>
        <v>19005</v>
      </c>
      <c r="M131" s="202">
        <f>M130+M120+M107</f>
        <v>64255</v>
      </c>
      <c r="N131" s="202">
        <f>N130+N120+N107</f>
        <v>771060</v>
      </c>
      <c r="O131" s="202">
        <f>O130+O120+O107</f>
        <v>297490</v>
      </c>
      <c r="P131" s="202">
        <f>P130+P120+P107</f>
        <v>3569880</v>
      </c>
      <c r="Q131" s="163"/>
      <c r="R131" s="163"/>
      <c r="S131" s="163"/>
      <c r="T131" s="163"/>
    </row>
    <row r="132" spans="1:20" ht="15" customHeight="1">
      <c r="A132" s="442"/>
      <c r="B132" s="457"/>
      <c r="C132" s="210"/>
      <c r="D132" s="210"/>
      <c r="E132" s="239"/>
      <c r="F132" s="239"/>
      <c r="G132" s="239"/>
      <c r="H132" s="239"/>
      <c r="I132" s="239"/>
      <c r="J132" s="84"/>
      <c r="K132" s="84"/>
      <c r="L132" s="84"/>
      <c r="M132" s="84"/>
      <c r="N132" s="84"/>
      <c r="O132" s="84"/>
      <c r="P132" s="84"/>
    </row>
    <row r="133" spans="1:20" ht="15" customHeight="1">
      <c r="A133" s="442"/>
      <c r="B133" s="457"/>
      <c r="C133" s="210"/>
      <c r="D133" s="211"/>
      <c r="E133" s="212" t="str">
        <f>Manning!E133</f>
        <v xml:space="preserve">LAUNDRY / LINEN / UNIFORM </v>
      </c>
      <c r="F133" s="212">
        <f>Manning!F133</f>
        <v>0</v>
      </c>
      <c r="G133" s="212"/>
      <c r="H133" s="212"/>
      <c r="I133" s="212"/>
      <c r="J133" s="72"/>
      <c r="K133" s="72"/>
      <c r="L133" s="72"/>
      <c r="M133" s="72"/>
      <c r="N133" s="72"/>
      <c r="O133" s="72"/>
      <c r="P133" s="72"/>
    </row>
    <row r="134" spans="1:20" ht="15" customHeight="1">
      <c r="A134" s="442"/>
      <c r="B134" s="457"/>
      <c r="C134" s="210"/>
      <c r="D134" s="211"/>
      <c r="E134" s="213"/>
      <c r="F134" s="213"/>
      <c r="G134" s="213"/>
      <c r="H134" s="213"/>
      <c r="I134" s="213"/>
      <c r="J134" s="55"/>
      <c r="K134" s="55"/>
      <c r="L134" s="55"/>
      <c r="M134" s="55"/>
      <c r="N134" s="55"/>
      <c r="O134" s="55"/>
      <c r="P134" s="55"/>
    </row>
    <row r="135" spans="1:20" ht="15" customHeight="1">
      <c r="A135" s="442"/>
      <c r="B135" s="457"/>
      <c r="C135" s="210"/>
      <c r="D135" s="211"/>
      <c r="E135" s="214" t="str">
        <f>Manning!E135</f>
        <v>LAUNDRY MANAGER</v>
      </c>
      <c r="F135" s="214">
        <f>Manning!F135</f>
        <v>0</v>
      </c>
      <c r="G135" s="215">
        <f>Manning!H135</f>
        <v>1</v>
      </c>
      <c r="H135" s="215" t="str">
        <f>Manning!I135</f>
        <v>L</v>
      </c>
      <c r="I135" s="215" t="str">
        <f>Manning!J135</f>
        <v>L4</v>
      </c>
      <c r="J135" s="579">
        <v>8000</v>
      </c>
      <c r="K135" s="190">
        <v>0.42</v>
      </c>
      <c r="L135" s="7">
        <f t="shared" ref="L135:L142" si="26">J135*K135</f>
        <v>3360</v>
      </c>
      <c r="M135" s="7">
        <f>IF(G135=0,0,J135+L135)</f>
        <v>11360</v>
      </c>
      <c r="N135" s="6">
        <f>IF(G135=0,0,M135*12)</f>
        <v>136320</v>
      </c>
      <c r="O135" s="6">
        <f>IF(G135=0,0,G135*M135)</f>
        <v>11360</v>
      </c>
      <c r="P135" s="6">
        <f>IF(G135=0,0,G135*N135)</f>
        <v>136320</v>
      </c>
    </row>
    <row r="136" spans="1:20" ht="15" customHeight="1">
      <c r="A136" s="442"/>
      <c r="B136" s="457"/>
      <c r="C136" s="210"/>
      <c r="D136" s="211"/>
      <c r="E136" s="214" t="str">
        <f>Manning!E136</f>
        <v>LAUNDRY SUPERVISOR</v>
      </c>
      <c r="F136" s="214">
        <f>Manning!F136</f>
        <v>0</v>
      </c>
      <c r="G136" s="215">
        <f>Manning!H136</f>
        <v>1</v>
      </c>
      <c r="H136" s="215" t="str">
        <f>Manning!I136</f>
        <v>L</v>
      </c>
      <c r="I136" s="215" t="str">
        <f>Manning!J136</f>
        <v>L5</v>
      </c>
      <c r="J136" s="579">
        <v>3000</v>
      </c>
      <c r="K136" s="190">
        <v>0.42</v>
      </c>
      <c r="L136" s="7">
        <f t="shared" si="26"/>
        <v>1260</v>
      </c>
      <c r="M136" s="7">
        <f t="shared" ref="M136:M142" si="27">IF(G136=0,0,J136+L136)</f>
        <v>4260</v>
      </c>
      <c r="N136" s="6">
        <f t="shared" ref="N136:N142" si="28">IF(G136=0,0,M136*12)</f>
        <v>51120</v>
      </c>
      <c r="O136" s="6">
        <f t="shared" ref="O136:O142" si="29">IF(G136=0,0,G136*M136)</f>
        <v>4260</v>
      </c>
      <c r="P136" s="6">
        <f t="shared" ref="P136:P142" si="30">IF(G136=0,0,G136*N136)</f>
        <v>51120</v>
      </c>
    </row>
    <row r="137" spans="1:20" s="1" customFormat="1" ht="15" customHeight="1">
      <c r="A137" s="442"/>
      <c r="B137" s="457"/>
      <c r="C137" s="210"/>
      <c r="D137" s="211"/>
      <c r="E137" s="214" t="str">
        <f>Manning!E137</f>
        <v>LAUNDRY ATTENDANT</v>
      </c>
      <c r="F137" s="214">
        <f>Manning!F137</f>
        <v>0</v>
      </c>
      <c r="G137" s="215">
        <f>Manning!H137</f>
        <v>3</v>
      </c>
      <c r="H137" s="215" t="str">
        <f>Manning!I137</f>
        <v>L</v>
      </c>
      <c r="I137" s="215" t="str">
        <f>Manning!J137</f>
        <v>L7</v>
      </c>
      <c r="J137" s="579">
        <v>1750</v>
      </c>
      <c r="K137" s="190">
        <v>0.42</v>
      </c>
      <c r="L137" s="7">
        <f t="shared" si="26"/>
        <v>735</v>
      </c>
      <c r="M137" s="7">
        <f t="shared" si="27"/>
        <v>2485</v>
      </c>
      <c r="N137" s="6">
        <f t="shared" si="28"/>
        <v>29820</v>
      </c>
      <c r="O137" s="6">
        <f t="shared" si="29"/>
        <v>7455</v>
      </c>
      <c r="P137" s="6">
        <f t="shared" si="30"/>
        <v>89460</v>
      </c>
      <c r="Q137" s="13"/>
      <c r="R137" s="13"/>
      <c r="S137" s="13"/>
      <c r="T137" s="13"/>
    </row>
    <row r="138" spans="1:20" s="1" customFormat="1" ht="15" customHeight="1">
      <c r="A138" s="442"/>
      <c r="B138" s="457"/>
      <c r="C138" s="210"/>
      <c r="D138" s="211"/>
      <c r="E138" s="214" t="str">
        <f>Manning!E138</f>
        <v>UNIFORM SUPERVISOR</v>
      </c>
      <c r="F138" s="214">
        <f>Manning!F138</f>
        <v>0</v>
      </c>
      <c r="G138" s="215">
        <f>Manning!H138</f>
        <v>1</v>
      </c>
      <c r="H138" s="215" t="str">
        <f>Manning!I138</f>
        <v>L</v>
      </c>
      <c r="I138" s="215" t="str">
        <f>Manning!J138</f>
        <v>L5</v>
      </c>
      <c r="J138" s="579">
        <v>2000</v>
      </c>
      <c r="K138" s="190">
        <v>0.42</v>
      </c>
      <c r="L138" s="7">
        <f t="shared" si="26"/>
        <v>840</v>
      </c>
      <c r="M138" s="7">
        <f t="shared" si="27"/>
        <v>2840</v>
      </c>
      <c r="N138" s="6">
        <f t="shared" si="28"/>
        <v>34080</v>
      </c>
      <c r="O138" s="6">
        <f t="shared" si="29"/>
        <v>2840</v>
      </c>
      <c r="P138" s="6">
        <f t="shared" si="30"/>
        <v>34080</v>
      </c>
      <c r="Q138" s="174"/>
      <c r="R138" s="174"/>
      <c r="S138" s="163"/>
      <c r="T138" s="163"/>
    </row>
    <row r="139" spans="1:20" s="1" customFormat="1" ht="15" customHeight="1">
      <c r="A139" s="442"/>
      <c r="B139" s="457"/>
      <c r="C139" s="210"/>
      <c r="D139" s="211"/>
      <c r="E139" s="214" t="str">
        <f>Manning!E139</f>
        <v>UNIFORM ATTENDANT</v>
      </c>
      <c r="F139" s="214">
        <f>Manning!F139</f>
        <v>0</v>
      </c>
      <c r="G139" s="215">
        <f>Manning!H139</f>
        <v>1</v>
      </c>
      <c r="H139" s="215" t="str">
        <f>Manning!I139</f>
        <v>L</v>
      </c>
      <c r="I139" s="215" t="str">
        <f>Manning!J139</f>
        <v>L7</v>
      </c>
      <c r="J139" s="579">
        <v>1750</v>
      </c>
      <c r="K139" s="190">
        <v>0.42</v>
      </c>
      <c r="L139" s="7">
        <f t="shared" si="26"/>
        <v>735</v>
      </c>
      <c r="M139" s="7">
        <f t="shared" si="27"/>
        <v>2485</v>
      </c>
      <c r="N139" s="6">
        <f t="shared" si="28"/>
        <v>29820</v>
      </c>
      <c r="O139" s="6">
        <f t="shared" si="29"/>
        <v>2485</v>
      </c>
      <c r="P139" s="6">
        <f t="shared" si="30"/>
        <v>29820</v>
      </c>
      <c r="Q139" s="174"/>
      <c r="R139" s="174"/>
      <c r="S139" s="163"/>
      <c r="T139" s="163"/>
    </row>
    <row r="140" spans="1:20" s="1" customFormat="1" ht="15" customHeight="1">
      <c r="A140" s="442"/>
      <c r="B140" s="457"/>
      <c r="C140" s="210"/>
      <c r="D140" s="211"/>
      <c r="E140" s="214" t="str">
        <f>Manning!E140</f>
        <v>SEAMSTRESS / TAILOR</v>
      </c>
      <c r="F140" s="214">
        <f>Manning!F140</f>
        <v>0</v>
      </c>
      <c r="G140" s="215">
        <f>Manning!H140</f>
        <v>1</v>
      </c>
      <c r="H140" s="215" t="str">
        <f>Manning!I140</f>
        <v>L</v>
      </c>
      <c r="I140" s="215" t="str">
        <f>Manning!J140</f>
        <v>L7</v>
      </c>
      <c r="J140" s="579">
        <v>2500</v>
      </c>
      <c r="K140" s="190">
        <v>0.42</v>
      </c>
      <c r="L140" s="7">
        <f t="shared" si="26"/>
        <v>1050</v>
      </c>
      <c r="M140" s="7">
        <f t="shared" si="27"/>
        <v>3550</v>
      </c>
      <c r="N140" s="6">
        <f t="shared" si="28"/>
        <v>42600</v>
      </c>
      <c r="O140" s="6">
        <f t="shared" si="29"/>
        <v>3550</v>
      </c>
      <c r="P140" s="6">
        <f t="shared" si="30"/>
        <v>42600</v>
      </c>
      <c r="Q140" s="163"/>
      <c r="R140" s="163"/>
      <c r="S140" s="163"/>
      <c r="T140" s="163"/>
    </row>
    <row r="141" spans="1:20" s="1" customFormat="1" ht="15" customHeight="1">
      <c r="A141" s="442"/>
      <c r="B141" s="457"/>
      <c r="C141" s="210"/>
      <c r="D141" s="211"/>
      <c r="E141" s="214" t="str">
        <f>Manning!E141</f>
        <v>LINEN ATTENDANT</v>
      </c>
      <c r="F141" s="214"/>
      <c r="G141" s="215">
        <f>Manning!H141</f>
        <v>2</v>
      </c>
      <c r="H141" s="215" t="str">
        <f>Manning!I141</f>
        <v>L</v>
      </c>
      <c r="I141" s="215" t="str">
        <f>Manning!J141</f>
        <v>L7</v>
      </c>
      <c r="J141" s="778">
        <v>1750</v>
      </c>
      <c r="K141" s="190">
        <v>0.42</v>
      </c>
      <c r="L141" s="7">
        <f t="shared" si="26"/>
        <v>735</v>
      </c>
      <c r="M141" s="7">
        <f t="shared" si="27"/>
        <v>2485</v>
      </c>
      <c r="N141" s="6">
        <f t="shared" si="28"/>
        <v>29820</v>
      </c>
      <c r="O141" s="6">
        <f t="shared" si="29"/>
        <v>4970</v>
      </c>
      <c r="P141" s="6">
        <f t="shared" si="30"/>
        <v>59640</v>
      </c>
      <c r="Q141" s="14"/>
      <c r="R141" s="14"/>
      <c r="S141" s="14"/>
      <c r="T141" s="14"/>
    </row>
    <row r="142" spans="1:20" s="1" customFormat="1" ht="15" customHeight="1">
      <c r="A142" s="442"/>
      <c r="B142" s="457"/>
      <c r="C142" s="210"/>
      <c r="D142" s="211"/>
      <c r="E142" s="214" t="str">
        <f>Manning!E142</f>
        <v xml:space="preserve">ADDITIONAL POSITION </v>
      </c>
      <c r="F142" s="214"/>
      <c r="G142" s="215">
        <f>Manning!H142</f>
        <v>0</v>
      </c>
      <c r="H142" s="215" t="str">
        <f>Manning!I142</f>
        <v>L</v>
      </c>
      <c r="I142" s="215"/>
      <c r="J142" s="569"/>
      <c r="K142" s="190"/>
      <c r="L142" s="7">
        <f t="shared" si="26"/>
        <v>0</v>
      </c>
      <c r="M142" s="7">
        <f t="shared" si="27"/>
        <v>0</v>
      </c>
      <c r="N142" s="6">
        <f t="shared" si="28"/>
        <v>0</v>
      </c>
      <c r="O142" s="6">
        <f t="shared" si="29"/>
        <v>0</v>
      </c>
      <c r="P142" s="6">
        <f t="shared" si="30"/>
        <v>0</v>
      </c>
      <c r="Q142" s="14"/>
      <c r="R142" s="14"/>
      <c r="S142" s="14"/>
      <c r="T142" s="14"/>
    </row>
    <row r="143" spans="1:20" s="1" customFormat="1" ht="15" customHeight="1">
      <c r="A143" s="442"/>
      <c r="B143" s="457"/>
      <c r="C143" s="210"/>
      <c r="D143" s="211"/>
      <c r="E143" s="216"/>
      <c r="F143" s="216"/>
      <c r="G143" s="216"/>
      <c r="H143" s="216"/>
      <c r="I143" s="216"/>
      <c r="J143" s="60"/>
      <c r="K143" s="60"/>
      <c r="L143" s="60"/>
      <c r="M143" s="60"/>
      <c r="N143" s="60"/>
      <c r="O143" s="60"/>
      <c r="P143" s="60"/>
      <c r="Q143" s="163"/>
      <c r="R143" s="163"/>
      <c r="S143" s="163"/>
      <c r="T143" s="163"/>
    </row>
    <row r="144" spans="1:20" ht="15" customHeight="1">
      <c r="A144" s="442"/>
      <c r="B144" s="457"/>
      <c r="C144" s="210"/>
      <c r="D144" s="211"/>
      <c r="E144" s="221" t="str">
        <f>"TOTAL "&amp;E133</f>
        <v xml:space="preserve">TOTAL LAUNDRY / LINEN / UNIFORM </v>
      </c>
      <c r="F144" s="221"/>
      <c r="G144" s="226">
        <f>SUM(G134:G143)</f>
        <v>10</v>
      </c>
      <c r="H144" s="221"/>
      <c r="I144" s="221"/>
      <c r="J144" s="203">
        <f>SUM(J134:J143)</f>
        <v>20750</v>
      </c>
      <c r="K144" s="57"/>
      <c r="L144" s="204">
        <f>SUM(L134:L143)</f>
        <v>8715</v>
      </c>
      <c r="M144" s="204">
        <f>SUM(M134:M143)</f>
        <v>29465</v>
      </c>
      <c r="N144" s="204">
        <f>SUM(N134:N143)</f>
        <v>353580</v>
      </c>
      <c r="O144" s="204">
        <f>SUM(O134:O143)</f>
        <v>36920</v>
      </c>
      <c r="P144" s="204">
        <f>SUM(P134:P143)</f>
        <v>443040</v>
      </c>
    </row>
    <row r="145" spans="1:20" ht="15" customHeight="1">
      <c r="A145" s="442"/>
      <c r="B145" s="457"/>
      <c r="C145" s="210"/>
      <c r="D145" s="242"/>
      <c r="E145" s="243"/>
      <c r="F145" s="243"/>
      <c r="G145" s="243"/>
      <c r="H145" s="243"/>
      <c r="I145" s="243"/>
      <c r="J145" s="77"/>
      <c r="K145" s="77"/>
      <c r="L145" s="77"/>
      <c r="M145" s="77"/>
      <c r="N145" s="77"/>
      <c r="O145" s="77"/>
      <c r="P145" s="77"/>
    </row>
    <row r="146" spans="1:20" ht="15" customHeight="1">
      <c r="A146" s="442"/>
      <c r="B146" s="457"/>
      <c r="C146" s="210"/>
      <c r="D146" s="211"/>
      <c r="E146" s="212" t="str">
        <f>Manning!E146</f>
        <v>HEALTH CLUB &amp; RECREATION</v>
      </c>
      <c r="F146" s="212"/>
      <c r="G146" s="212"/>
      <c r="H146" s="212"/>
      <c r="I146" s="212"/>
      <c r="J146" s="72"/>
      <c r="K146" s="72"/>
      <c r="L146" s="72"/>
      <c r="M146" s="72"/>
      <c r="N146" s="72"/>
      <c r="O146" s="72"/>
      <c r="P146" s="72"/>
    </row>
    <row r="147" spans="1:20" ht="15" customHeight="1">
      <c r="A147" s="442"/>
      <c r="B147" s="457"/>
      <c r="C147" s="210"/>
      <c r="D147" s="211"/>
      <c r="E147" s="213"/>
      <c r="F147" s="213"/>
      <c r="G147" s="213"/>
      <c r="H147" s="213"/>
      <c r="I147" s="213"/>
      <c r="J147" s="55"/>
      <c r="K147" s="55"/>
      <c r="L147" s="55"/>
      <c r="M147" s="55"/>
      <c r="N147" s="55"/>
      <c r="O147" s="55"/>
      <c r="P147" s="55"/>
    </row>
    <row r="148" spans="1:20" ht="15" customHeight="1">
      <c r="A148" s="442"/>
      <c r="B148" s="457"/>
      <c r="C148" s="210"/>
      <c r="D148" s="211"/>
      <c r="E148" s="214" t="str">
        <f>Manning!E148</f>
        <v>HEALTH CLUB MANAGER</v>
      </c>
      <c r="F148" s="214">
        <f>Manning!F148</f>
        <v>0</v>
      </c>
      <c r="G148" s="215">
        <f>Manning!H148</f>
        <v>1</v>
      </c>
      <c r="H148" s="215" t="str">
        <f>Manning!I148</f>
        <v>L</v>
      </c>
      <c r="I148" s="215" t="str">
        <f>Manning!J148</f>
        <v>L3</v>
      </c>
      <c r="J148" s="579">
        <v>10000</v>
      </c>
      <c r="K148" s="190">
        <v>0.42</v>
      </c>
      <c r="L148" s="7">
        <f t="shared" ref="L148:L157" si="31">J148*K148</f>
        <v>4200</v>
      </c>
      <c r="M148" s="7">
        <f>IF(G148=0,0,J148+L148)</f>
        <v>14200</v>
      </c>
      <c r="N148" s="6">
        <f>IF(G148=0,0,M148*12)</f>
        <v>170400</v>
      </c>
      <c r="O148" s="6">
        <f>IF(G148=0,0,G148*M148)</f>
        <v>14200</v>
      </c>
      <c r="P148" s="6">
        <f>IF(G148=0,0,G148*N148)</f>
        <v>170400</v>
      </c>
    </row>
    <row r="149" spans="1:20" ht="15" customHeight="1">
      <c r="A149" s="442"/>
      <c r="B149" s="457"/>
      <c r="C149" s="210"/>
      <c r="D149" s="211"/>
      <c r="E149" s="214" t="str">
        <f>Manning!E149</f>
        <v>HEALTH CLUB ASSISTANT MANAGER</v>
      </c>
      <c r="F149" s="214">
        <f>Manning!F149</f>
        <v>0</v>
      </c>
      <c r="G149" s="215">
        <f>Manning!H149</f>
        <v>0</v>
      </c>
      <c r="H149" s="215" t="str">
        <f>Manning!I149</f>
        <v>L</v>
      </c>
      <c r="I149" s="215"/>
      <c r="J149" s="579"/>
      <c r="K149" s="190"/>
      <c r="L149" s="7">
        <f t="shared" si="31"/>
        <v>0</v>
      </c>
      <c r="M149" s="7">
        <f t="shared" ref="M149:M157" si="32">IF(G149=0,0,J149+L149)</f>
        <v>0</v>
      </c>
      <c r="N149" s="6">
        <f t="shared" ref="N149:N157" si="33">IF(G149=0,0,M149*12)</f>
        <v>0</v>
      </c>
      <c r="O149" s="6">
        <f t="shared" ref="O149:O157" si="34">IF(G149=0,0,G149*M149)</f>
        <v>0</v>
      </c>
      <c r="P149" s="6">
        <f t="shared" ref="P149:P157" si="35">IF(G149=0,0,G149*N149)</f>
        <v>0</v>
      </c>
    </row>
    <row r="150" spans="1:20" ht="15" customHeight="1">
      <c r="A150" s="442"/>
      <c r="B150" s="457"/>
      <c r="C150" s="210"/>
      <c r="D150" s="211"/>
      <c r="E150" s="214" t="str">
        <f>Manning!E150</f>
        <v>RECEPTIONIST</v>
      </c>
      <c r="F150" s="214">
        <f>Manning!F150</f>
        <v>0</v>
      </c>
      <c r="G150" s="215">
        <f>Manning!H150</f>
        <v>2</v>
      </c>
      <c r="H150" s="215" t="str">
        <f>Manning!I150</f>
        <v>L</v>
      </c>
      <c r="I150" s="215" t="str">
        <f>Manning!J150</f>
        <v>L7</v>
      </c>
      <c r="J150" s="579">
        <v>2000</v>
      </c>
      <c r="K150" s="190">
        <v>0.42</v>
      </c>
      <c r="L150" s="7">
        <f t="shared" si="31"/>
        <v>840</v>
      </c>
      <c r="M150" s="7">
        <f t="shared" si="32"/>
        <v>2840</v>
      </c>
      <c r="N150" s="6">
        <f t="shared" si="33"/>
        <v>34080</v>
      </c>
      <c r="O150" s="6">
        <f t="shared" si="34"/>
        <v>5680</v>
      </c>
      <c r="P150" s="6">
        <f t="shared" si="35"/>
        <v>68160</v>
      </c>
    </row>
    <row r="151" spans="1:20" ht="15" customHeight="1">
      <c r="A151" s="442"/>
      <c r="B151" s="457"/>
      <c r="C151" s="210"/>
      <c r="D151" s="211"/>
      <c r="E151" s="214" t="str">
        <f>Manning!E151</f>
        <v>GYM INSTRUCTOR</v>
      </c>
      <c r="F151" s="214">
        <f>Manning!F151</f>
        <v>0</v>
      </c>
      <c r="G151" s="215">
        <f>Manning!H151</f>
        <v>1</v>
      </c>
      <c r="H151" s="215" t="str">
        <f>Manning!I151</f>
        <v>L</v>
      </c>
      <c r="I151" s="215" t="str">
        <f>Manning!J151</f>
        <v>L5</v>
      </c>
      <c r="J151" s="579">
        <v>3500</v>
      </c>
      <c r="K151" s="190">
        <v>0.42</v>
      </c>
      <c r="L151" s="7">
        <f t="shared" si="31"/>
        <v>1470</v>
      </c>
      <c r="M151" s="7">
        <f t="shared" si="32"/>
        <v>4970</v>
      </c>
      <c r="N151" s="6">
        <f t="shared" si="33"/>
        <v>59640</v>
      </c>
      <c r="O151" s="6">
        <f t="shared" si="34"/>
        <v>4970</v>
      </c>
      <c r="P151" s="6">
        <f t="shared" si="35"/>
        <v>59640</v>
      </c>
    </row>
    <row r="152" spans="1:20" ht="15" customHeight="1">
      <c r="A152" s="442"/>
      <c r="B152" s="457"/>
      <c r="C152" s="210"/>
      <c r="D152" s="211"/>
      <c r="E152" s="214" t="str">
        <f>Manning!E152</f>
        <v>FITNESS SUPERVISOR</v>
      </c>
      <c r="F152" s="214">
        <f>Manning!F152</f>
        <v>0</v>
      </c>
      <c r="G152" s="215">
        <f>Manning!H152</f>
        <v>0</v>
      </c>
      <c r="H152" s="215" t="str">
        <f>Manning!I152</f>
        <v>L</v>
      </c>
      <c r="I152" s="215"/>
      <c r="J152" s="579"/>
      <c r="K152" s="190"/>
      <c r="L152" s="7">
        <f t="shared" si="31"/>
        <v>0</v>
      </c>
      <c r="M152" s="7">
        <f t="shared" si="32"/>
        <v>0</v>
      </c>
      <c r="N152" s="6">
        <f t="shared" si="33"/>
        <v>0</v>
      </c>
      <c r="O152" s="6">
        <f t="shared" si="34"/>
        <v>0</v>
      </c>
      <c r="P152" s="6">
        <f t="shared" si="35"/>
        <v>0</v>
      </c>
    </row>
    <row r="153" spans="1:20" ht="15" customHeight="1">
      <c r="A153" s="442"/>
      <c r="B153" s="457"/>
      <c r="C153" s="210"/>
      <c r="D153" s="211"/>
      <c r="E153" s="214" t="str">
        <f>Manning!E153</f>
        <v>POOL AND BEACH ATTENDANT</v>
      </c>
      <c r="F153" s="214">
        <f>Manning!F153</f>
        <v>0</v>
      </c>
      <c r="G153" s="215">
        <f>Manning!H153</f>
        <v>2</v>
      </c>
      <c r="H153" s="215" t="str">
        <f>Manning!I153</f>
        <v>L</v>
      </c>
      <c r="I153" s="215" t="str">
        <f>Manning!J153</f>
        <v>L7</v>
      </c>
      <c r="J153" s="579">
        <v>1750</v>
      </c>
      <c r="K153" s="190">
        <v>0.42</v>
      </c>
      <c r="L153" s="7">
        <f t="shared" si="31"/>
        <v>735</v>
      </c>
      <c r="M153" s="7">
        <f t="shared" si="32"/>
        <v>2485</v>
      </c>
      <c r="N153" s="6">
        <f t="shared" si="33"/>
        <v>29820</v>
      </c>
      <c r="O153" s="6">
        <f t="shared" si="34"/>
        <v>4970</v>
      </c>
      <c r="P153" s="6">
        <f t="shared" si="35"/>
        <v>59640</v>
      </c>
    </row>
    <row r="154" spans="1:20" ht="15" customHeight="1">
      <c r="A154" s="442"/>
      <c r="B154" s="457"/>
      <c r="C154" s="210"/>
      <c r="D154" s="211"/>
      <c r="E154" s="214" t="str">
        <f>Manning!E154</f>
        <v>AEROBICS &amp; YOGA INSTRUCTOR</v>
      </c>
      <c r="F154" s="214">
        <f>Manning!F154</f>
        <v>0</v>
      </c>
      <c r="G154" s="215">
        <f>Manning!H154</f>
        <v>0</v>
      </c>
      <c r="H154" s="215" t="str">
        <f>Manning!I154</f>
        <v>L</v>
      </c>
      <c r="I154" s="215"/>
      <c r="J154" s="579"/>
      <c r="K154" s="190"/>
      <c r="L154" s="7">
        <f t="shared" si="31"/>
        <v>0</v>
      </c>
      <c r="M154" s="7">
        <f t="shared" si="32"/>
        <v>0</v>
      </c>
      <c r="N154" s="6">
        <f t="shared" si="33"/>
        <v>0</v>
      </c>
      <c r="O154" s="6">
        <f t="shared" si="34"/>
        <v>0</v>
      </c>
      <c r="P154" s="6">
        <f t="shared" si="35"/>
        <v>0</v>
      </c>
    </row>
    <row r="155" spans="1:20" ht="15" customHeight="1">
      <c r="A155" s="442"/>
      <c r="B155" s="457"/>
      <c r="C155" s="210"/>
      <c r="D155" s="211"/>
      <c r="E155" s="214" t="str">
        <f>Manning!E155</f>
        <v>LOCKER ATTENDANT（F&amp;M)</v>
      </c>
      <c r="F155" s="214">
        <f>Manning!F155</f>
        <v>0</v>
      </c>
      <c r="G155" s="215">
        <f>Manning!H155</f>
        <v>1</v>
      </c>
      <c r="H155" s="215" t="str">
        <f>Manning!I155</f>
        <v>L</v>
      </c>
      <c r="I155" s="215" t="str">
        <f>Manning!J155</f>
        <v>L7</v>
      </c>
      <c r="J155" s="579">
        <v>1750</v>
      </c>
      <c r="K155" s="190">
        <v>0.42</v>
      </c>
      <c r="L155" s="7">
        <f t="shared" si="31"/>
        <v>735</v>
      </c>
      <c r="M155" s="7">
        <f t="shared" si="32"/>
        <v>2485</v>
      </c>
      <c r="N155" s="6">
        <f t="shared" si="33"/>
        <v>29820</v>
      </c>
      <c r="O155" s="6">
        <f t="shared" si="34"/>
        <v>2485</v>
      </c>
      <c r="P155" s="6">
        <f t="shared" si="35"/>
        <v>29820</v>
      </c>
    </row>
    <row r="156" spans="1:20" ht="15" customHeight="1">
      <c r="A156" s="442"/>
      <c r="B156" s="457"/>
      <c r="C156" s="210"/>
      <c r="D156" s="211"/>
      <c r="E156" s="214" t="str">
        <f>Manning!E156</f>
        <v>THERAPIST</v>
      </c>
      <c r="F156" s="214"/>
      <c r="G156" s="215">
        <f>Manning!H156</f>
        <v>3</v>
      </c>
      <c r="H156" s="215" t="str">
        <f>Manning!I156</f>
        <v>L</v>
      </c>
      <c r="I156" s="215" t="str">
        <f>Manning!J156</f>
        <v>L6</v>
      </c>
      <c r="J156" s="579">
        <v>3500</v>
      </c>
      <c r="K156" s="190">
        <v>0.42</v>
      </c>
      <c r="L156" s="7">
        <f t="shared" si="31"/>
        <v>1470</v>
      </c>
      <c r="M156" s="7">
        <f t="shared" si="32"/>
        <v>4970</v>
      </c>
      <c r="N156" s="6">
        <f t="shared" si="33"/>
        <v>59640</v>
      </c>
      <c r="O156" s="6">
        <f t="shared" si="34"/>
        <v>14910</v>
      </c>
      <c r="P156" s="6">
        <f t="shared" si="35"/>
        <v>178920</v>
      </c>
    </row>
    <row r="157" spans="1:20" ht="15" customHeight="1">
      <c r="A157" s="442"/>
      <c r="B157" s="457"/>
      <c r="C157" s="210"/>
      <c r="D157" s="211"/>
      <c r="E157" s="214" t="str">
        <f>Manning!E157</f>
        <v xml:space="preserve">ADDITIONAL POSITION </v>
      </c>
      <c r="F157" s="214"/>
      <c r="G157" s="215">
        <f>Manning!H157</f>
        <v>0</v>
      </c>
      <c r="H157" s="215" t="str">
        <f>Manning!I157</f>
        <v>L</v>
      </c>
      <c r="I157" s="215"/>
      <c r="J157" s="569"/>
      <c r="K157" s="190"/>
      <c r="L157" s="7">
        <f t="shared" si="31"/>
        <v>0</v>
      </c>
      <c r="M157" s="7">
        <f t="shared" si="32"/>
        <v>0</v>
      </c>
      <c r="N157" s="6">
        <f t="shared" si="33"/>
        <v>0</v>
      </c>
      <c r="O157" s="6">
        <f t="shared" si="34"/>
        <v>0</v>
      </c>
      <c r="P157" s="6">
        <f t="shared" si="35"/>
        <v>0</v>
      </c>
    </row>
    <row r="158" spans="1:20" ht="15" customHeight="1">
      <c r="A158" s="442"/>
      <c r="B158" s="457"/>
      <c r="C158" s="210"/>
      <c r="D158" s="211"/>
      <c r="E158" s="244"/>
      <c r="F158" s="244"/>
      <c r="G158" s="244"/>
      <c r="H158" s="244"/>
      <c r="I158" s="244"/>
      <c r="J158" s="108"/>
      <c r="K158" s="108"/>
      <c r="L158" s="108"/>
      <c r="M158" s="108"/>
      <c r="N158" s="108"/>
      <c r="O158" s="108"/>
      <c r="P158" s="108"/>
    </row>
    <row r="159" spans="1:20" ht="15" customHeight="1">
      <c r="A159" s="442"/>
      <c r="B159" s="457"/>
      <c r="C159" s="210"/>
      <c r="D159" s="211"/>
      <c r="E159" s="221" t="str">
        <f>"TOTAL "&amp;E146</f>
        <v>TOTAL HEALTH CLUB &amp; RECREATION</v>
      </c>
      <c r="F159" s="221"/>
      <c r="G159" s="226">
        <f>SUM(G147:G158)</f>
        <v>10</v>
      </c>
      <c r="H159" s="221"/>
      <c r="I159" s="221"/>
      <c r="J159" s="203">
        <f>SUM(J147:J158)</f>
        <v>22500</v>
      </c>
      <c r="K159" s="57"/>
      <c r="L159" s="203">
        <f>SUM(L147:L158)</f>
        <v>9450</v>
      </c>
      <c r="M159" s="203">
        <f>SUM(M147:M158)</f>
        <v>31950</v>
      </c>
      <c r="N159" s="203">
        <f>SUM(N147:N158)</f>
        <v>383400</v>
      </c>
      <c r="O159" s="203">
        <f>SUM(O147:O158)</f>
        <v>47215</v>
      </c>
      <c r="P159" s="203">
        <f>SUM(P147:P158)</f>
        <v>566580</v>
      </c>
    </row>
    <row r="160" spans="1:20" s="176" customFormat="1" ht="15" customHeight="1">
      <c r="A160" s="442"/>
      <c r="B160" s="457"/>
      <c r="C160" s="461" t="str">
        <f>"TOTAL "&amp;C26</f>
        <v xml:space="preserve">TOTAL ROOMS DIVISION </v>
      </c>
      <c r="D160" s="459"/>
      <c r="E160" s="459"/>
      <c r="F160" s="459"/>
      <c r="G160" s="465">
        <f>+G159+G144+G131+G96+G34</f>
        <v>144</v>
      </c>
      <c r="H160" s="458"/>
      <c r="I160" s="458"/>
      <c r="J160" s="466">
        <f>+J159+J144+J131+J96+J34</f>
        <v>174750</v>
      </c>
      <c r="K160" s="420"/>
      <c r="L160" s="466">
        <f>+L159+L144+L131+L96+L34</f>
        <v>73395</v>
      </c>
      <c r="M160" s="466">
        <f>+M159+M144+M131+M96+M34</f>
        <v>248145</v>
      </c>
      <c r="N160" s="466">
        <f>+N159+N144+N131+N96+N34</f>
        <v>2977740</v>
      </c>
      <c r="O160" s="466">
        <f>+O159+O144+O131+O96+O34</f>
        <v>560190</v>
      </c>
      <c r="P160" s="466">
        <f>+P159+P144+P131+P96+P34</f>
        <v>6722280</v>
      </c>
      <c r="Q160" s="175"/>
      <c r="R160" s="166"/>
      <c r="S160" s="175"/>
      <c r="T160" s="175"/>
    </row>
    <row r="161" spans="1:20" ht="15" customHeight="1">
      <c r="A161" s="442"/>
      <c r="B161" s="210"/>
      <c r="C161" s="210"/>
      <c r="D161" s="245"/>
      <c r="E161" s="246"/>
      <c r="F161" s="246"/>
      <c r="G161" s="246"/>
      <c r="H161" s="246"/>
      <c r="I161" s="246"/>
      <c r="J161" s="83"/>
      <c r="K161" s="83"/>
      <c r="L161" s="83"/>
      <c r="M161" s="83"/>
      <c r="N161" s="83"/>
      <c r="O161" s="83"/>
      <c r="P161" s="83"/>
    </row>
    <row r="162" spans="1:20" ht="15" customHeight="1">
      <c r="A162" s="442"/>
      <c r="B162" s="457"/>
      <c r="C162" s="462" t="str">
        <f>Manning!C162</f>
        <v>FOOD &amp; BEVERAGE DIVISION</v>
      </c>
      <c r="D162" s="459"/>
      <c r="E162" s="460"/>
      <c r="F162" s="460"/>
      <c r="G162" s="460"/>
      <c r="H162" s="460"/>
      <c r="I162" s="460"/>
      <c r="J162" s="80"/>
      <c r="K162" s="80"/>
      <c r="L162" s="80"/>
      <c r="M162" s="80"/>
      <c r="N162" s="80"/>
      <c r="O162" s="80"/>
      <c r="P162" s="80"/>
    </row>
    <row r="163" spans="1:20" ht="15" customHeight="1">
      <c r="A163" s="442"/>
      <c r="B163" s="457"/>
      <c r="C163" s="247"/>
      <c r="D163" s="248"/>
      <c r="E163" s="249" t="str">
        <f>Manning!E163</f>
        <v xml:space="preserve">F &amp; B  ADMINISTRATION </v>
      </c>
      <c r="F163" s="249">
        <f>Manning!F163</f>
        <v>0</v>
      </c>
      <c r="G163" s="249"/>
      <c r="H163" s="249"/>
      <c r="I163" s="249"/>
      <c r="J163" s="114"/>
      <c r="K163" s="114"/>
      <c r="L163" s="114"/>
      <c r="M163" s="114"/>
      <c r="N163" s="114"/>
      <c r="O163" s="114"/>
      <c r="P163" s="114"/>
    </row>
    <row r="164" spans="1:20" s="1" customFormat="1" ht="15" customHeight="1">
      <c r="A164" s="442"/>
      <c r="B164" s="457"/>
      <c r="C164" s="247"/>
      <c r="D164" s="225"/>
      <c r="E164" s="213"/>
      <c r="F164" s="213"/>
      <c r="G164" s="213"/>
      <c r="H164" s="213"/>
      <c r="I164" s="213"/>
      <c r="J164" s="55"/>
      <c r="K164" s="55"/>
      <c r="L164" s="55"/>
      <c r="M164" s="55"/>
      <c r="N164" s="55"/>
      <c r="O164" s="55"/>
      <c r="P164" s="55"/>
      <c r="Q164" s="163"/>
      <c r="R164" s="163"/>
      <c r="S164" s="163"/>
      <c r="T164" s="163"/>
    </row>
    <row r="165" spans="1:20" ht="15" customHeight="1">
      <c r="A165" s="442"/>
      <c r="B165" s="457"/>
      <c r="C165" s="247"/>
      <c r="D165" s="225"/>
      <c r="E165" s="214" t="str">
        <f>Manning!E165</f>
        <v>F &amp; B DIRECTOR</v>
      </c>
      <c r="F165" s="214">
        <f>Manning!F165</f>
        <v>0</v>
      </c>
      <c r="G165" s="215">
        <f>Manning!H165</f>
        <v>1</v>
      </c>
      <c r="H165" s="215" t="str">
        <f>Manning!I165</f>
        <v>L</v>
      </c>
      <c r="I165" s="215" t="str">
        <f>Manning!J165</f>
        <v>L2</v>
      </c>
      <c r="J165" s="778">
        <v>18000</v>
      </c>
      <c r="K165" s="190">
        <v>0.42</v>
      </c>
      <c r="L165" s="7">
        <f t="shared" ref="L165:L172" si="36">J165*K165</f>
        <v>7560</v>
      </c>
      <c r="M165" s="7">
        <f>IF(G165=0,0,J165+L165)</f>
        <v>25560</v>
      </c>
      <c r="N165" s="6">
        <f>IF(G165=0,0,M165*12)</f>
        <v>306720</v>
      </c>
      <c r="O165" s="6">
        <f>IF(G165=0,0,G165*M165)</f>
        <v>25560</v>
      </c>
      <c r="P165" s="6">
        <f>IF(G165=0,0,G165*N165)</f>
        <v>306720</v>
      </c>
    </row>
    <row r="166" spans="1:20" ht="15" customHeight="1">
      <c r="A166" s="442"/>
      <c r="B166" s="457"/>
      <c r="C166" s="247"/>
      <c r="D166" s="225"/>
      <c r="E166" s="214" t="str">
        <f>Manning!E166</f>
        <v>SECRETARY</v>
      </c>
      <c r="F166" s="214">
        <f>Manning!F166</f>
        <v>0</v>
      </c>
      <c r="G166" s="215">
        <f>Manning!H166</f>
        <v>1</v>
      </c>
      <c r="H166" s="215" t="str">
        <f>Manning!I166</f>
        <v>L</v>
      </c>
      <c r="I166" s="215"/>
      <c r="J166" s="578"/>
      <c r="K166" s="190"/>
      <c r="L166" s="7">
        <f t="shared" si="36"/>
        <v>0</v>
      </c>
      <c r="M166" s="7">
        <f t="shared" ref="M166:M172" si="37">IF(G166=0,0,J166+L166)</f>
        <v>0</v>
      </c>
      <c r="N166" s="6">
        <f t="shared" ref="N166:N172" si="38">IF(G166=0,0,M166*12)</f>
        <v>0</v>
      </c>
      <c r="O166" s="6">
        <f t="shared" ref="O166:O172" si="39">IF(G166=0,0,G166*M166)</f>
        <v>0</v>
      </c>
      <c r="P166" s="6">
        <f t="shared" ref="P166:P172" si="40">IF(G166=0,0,G166*N166)</f>
        <v>0</v>
      </c>
    </row>
    <row r="167" spans="1:20" ht="15" customHeight="1">
      <c r="A167" s="442"/>
      <c r="B167" s="457"/>
      <c r="C167" s="247"/>
      <c r="D167" s="225"/>
      <c r="E167" s="214" t="str">
        <f>Manning!E167</f>
        <v>F &amp; B OPERATIONS MANAGER</v>
      </c>
      <c r="F167" s="214">
        <f>Manning!F167</f>
        <v>0</v>
      </c>
      <c r="G167" s="215">
        <f>Manning!H167</f>
        <v>1</v>
      </c>
      <c r="H167" s="215" t="str">
        <f>Manning!I167</f>
        <v>L</v>
      </c>
      <c r="I167" s="215" t="str">
        <f>Manning!J167</f>
        <v>L3</v>
      </c>
      <c r="J167" s="579">
        <v>12500</v>
      </c>
      <c r="K167" s="190">
        <v>0.42</v>
      </c>
      <c r="L167" s="7">
        <f t="shared" si="36"/>
        <v>5250</v>
      </c>
      <c r="M167" s="7">
        <f t="shared" si="37"/>
        <v>17750</v>
      </c>
      <c r="N167" s="6">
        <f t="shared" si="38"/>
        <v>213000</v>
      </c>
      <c r="O167" s="6">
        <f t="shared" si="39"/>
        <v>17750</v>
      </c>
      <c r="P167" s="6">
        <f t="shared" si="40"/>
        <v>213000</v>
      </c>
    </row>
    <row r="168" spans="1:20" ht="15" customHeight="1">
      <c r="A168" s="442"/>
      <c r="B168" s="457"/>
      <c r="C168" s="247"/>
      <c r="D168" s="225"/>
      <c r="E168" s="214" t="str">
        <f>Manning!E168</f>
        <v>ASSISTANT F&amp;B MANAGER</v>
      </c>
      <c r="F168" s="214">
        <f>Manning!F168</f>
        <v>0</v>
      </c>
      <c r="G168" s="215">
        <f>Manning!H168</f>
        <v>1</v>
      </c>
      <c r="H168" s="215" t="str">
        <f>Manning!I168</f>
        <v>L</v>
      </c>
      <c r="I168" s="215" t="str">
        <f>Manning!J168</f>
        <v>L3</v>
      </c>
      <c r="J168" s="578">
        <v>8500</v>
      </c>
      <c r="K168" s="190">
        <v>0.42</v>
      </c>
      <c r="L168" s="7">
        <f t="shared" si="36"/>
        <v>3570</v>
      </c>
      <c r="M168" s="7">
        <f t="shared" si="37"/>
        <v>12070</v>
      </c>
      <c r="N168" s="6">
        <f t="shared" si="38"/>
        <v>144840</v>
      </c>
      <c r="O168" s="6">
        <f t="shared" si="39"/>
        <v>12070</v>
      </c>
      <c r="P168" s="6">
        <f t="shared" si="40"/>
        <v>144840</v>
      </c>
    </row>
    <row r="169" spans="1:20" ht="15" customHeight="1">
      <c r="A169" s="442"/>
      <c r="B169" s="457"/>
      <c r="C169" s="247"/>
      <c r="D169" s="225"/>
      <c r="E169" s="214" t="str">
        <f>Manning!E169</f>
        <v>EXECUTIVE CHEF</v>
      </c>
      <c r="F169" s="214">
        <f>Manning!F169</f>
        <v>0</v>
      </c>
      <c r="G169" s="215">
        <f>Manning!H169</f>
        <v>1</v>
      </c>
      <c r="H169" s="215" t="str">
        <f>Manning!I169</f>
        <v>L</v>
      </c>
      <c r="I169" s="215" t="str">
        <f>Manning!J169</f>
        <v>L2</v>
      </c>
      <c r="J169" s="579">
        <v>25000</v>
      </c>
      <c r="K169" s="190">
        <v>0.42</v>
      </c>
      <c r="L169" s="7">
        <f t="shared" si="36"/>
        <v>10500</v>
      </c>
      <c r="M169" s="7">
        <f t="shared" si="37"/>
        <v>35500</v>
      </c>
      <c r="N169" s="6">
        <f t="shared" si="38"/>
        <v>426000</v>
      </c>
      <c r="O169" s="6">
        <f t="shared" si="39"/>
        <v>35500</v>
      </c>
      <c r="P169" s="6">
        <f t="shared" si="40"/>
        <v>426000</v>
      </c>
    </row>
    <row r="170" spans="1:20" s="176" customFormat="1" ht="15" customHeight="1">
      <c r="A170" s="442"/>
      <c r="B170" s="457"/>
      <c r="C170" s="247"/>
      <c r="D170" s="225"/>
      <c r="E170" s="214" t="str">
        <f>Manning!E170</f>
        <v>SECRETARY</v>
      </c>
      <c r="F170" s="214">
        <f>Manning!F170</f>
        <v>0</v>
      </c>
      <c r="G170" s="215">
        <f>Manning!H170</f>
        <v>1</v>
      </c>
      <c r="H170" s="215" t="str">
        <f>Manning!I170</f>
        <v>L</v>
      </c>
      <c r="I170" s="215">
        <f>Manning!J170</f>
        <v>0</v>
      </c>
      <c r="J170" s="778">
        <v>3500</v>
      </c>
      <c r="K170" s="190">
        <v>0.42</v>
      </c>
      <c r="L170" s="7">
        <f t="shared" si="36"/>
        <v>1470</v>
      </c>
      <c r="M170" s="7">
        <f t="shared" si="37"/>
        <v>4970</v>
      </c>
      <c r="N170" s="6">
        <f t="shared" si="38"/>
        <v>59640</v>
      </c>
      <c r="O170" s="6">
        <f t="shared" si="39"/>
        <v>4970</v>
      </c>
      <c r="P170" s="6">
        <f t="shared" si="40"/>
        <v>59640</v>
      </c>
      <c r="Q170" s="175"/>
      <c r="R170" s="175"/>
      <c r="S170" s="175"/>
      <c r="T170" s="175"/>
    </row>
    <row r="171" spans="1:20" ht="15" customHeight="1">
      <c r="A171" s="442"/>
      <c r="B171" s="457"/>
      <c r="C171" s="247"/>
      <c r="D171" s="225"/>
      <c r="E171" s="214" t="str">
        <f>Manning!E171</f>
        <v>ADDITIONAL POSITION 1</v>
      </c>
      <c r="F171" s="214"/>
      <c r="G171" s="215">
        <f>Manning!H171</f>
        <v>0</v>
      </c>
      <c r="H171" s="215" t="str">
        <f>Manning!I171</f>
        <v>L</v>
      </c>
      <c r="I171" s="215"/>
      <c r="J171" s="569"/>
      <c r="K171" s="190"/>
      <c r="L171" s="7">
        <f t="shared" si="36"/>
        <v>0</v>
      </c>
      <c r="M171" s="7">
        <f t="shared" si="37"/>
        <v>0</v>
      </c>
      <c r="N171" s="6">
        <f t="shared" si="38"/>
        <v>0</v>
      </c>
      <c r="O171" s="6">
        <f t="shared" si="39"/>
        <v>0</v>
      </c>
      <c r="P171" s="6">
        <f t="shared" si="40"/>
        <v>0</v>
      </c>
    </row>
    <row r="172" spans="1:20" ht="15" customHeight="1">
      <c r="A172" s="442"/>
      <c r="B172" s="457"/>
      <c r="C172" s="247"/>
      <c r="D172" s="225"/>
      <c r="E172" s="214" t="str">
        <f>Manning!E172</f>
        <v>ADDITIONAL POSITION 2</v>
      </c>
      <c r="F172" s="214"/>
      <c r="G172" s="215">
        <f>Manning!H172</f>
        <v>0</v>
      </c>
      <c r="H172" s="215" t="str">
        <f>Manning!I172</f>
        <v>L</v>
      </c>
      <c r="I172" s="215"/>
      <c r="J172" s="569"/>
      <c r="K172" s="190"/>
      <c r="L172" s="7">
        <f t="shared" si="36"/>
        <v>0</v>
      </c>
      <c r="M172" s="7">
        <f t="shared" si="37"/>
        <v>0</v>
      </c>
      <c r="N172" s="6">
        <f t="shared" si="38"/>
        <v>0</v>
      </c>
      <c r="O172" s="6">
        <f t="shared" si="39"/>
        <v>0</v>
      </c>
      <c r="P172" s="6">
        <f t="shared" si="40"/>
        <v>0</v>
      </c>
    </row>
    <row r="173" spans="1:20" s="176" customFormat="1" ht="15" customHeight="1">
      <c r="A173" s="442"/>
      <c r="B173" s="457"/>
      <c r="C173" s="247"/>
      <c r="D173" s="225"/>
      <c r="E173" s="216"/>
      <c r="F173" s="216"/>
      <c r="G173" s="216"/>
      <c r="H173" s="216"/>
      <c r="I173" s="216"/>
      <c r="J173" s="60"/>
      <c r="K173" s="60"/>
      <c r="L173" s="60"/>
      <c r="M173" s="60"/>
      <c r="N173" s="60"/>
      <c r="O173" s="60"/>
      <c r="P173" s="60"/>
      <c r="Q173" s="175"/>
      <c r="R173" s="175"/>
      <c r="S173" s="175"/>
      <c r="T173" s="175"/>
    </row>
    <row r="174" spans="1:20" ht="15" customHeight="1">
      <c r="A174" s="442"/>
      <c r="B174" s="457"/>
      <c r="C174" s="247"/>
      <c r="D174" s="225"/>
      <c r="E174" s="221" t="str">
        <f>"TOTAL "&amp;E163</f>
        <v xml:space="preserve">TOTAL F &amp; B  ADMINISTRATION </v>
      </c>
      <c r="F174" s="221"/>
      <c r="G174" s="226">
        <f>SUM(G164:G173)</f>
        <v>6</v>
      </c>
      <c r="H174" s="221"/>
      <c r="I174" s="221"/>
      <c r="J174" s="57">
        <f>SUM(J164:J173)</f>
        <v>67500</v>
      </c>
      <c r="K174" s="57"/>
      <c r="L174" s="57">
        <f>SUM(L164:L173)</f>
        <v>28350</v>
      </c>
      <c r="M174" s="57">
        <f>SUM(M164:M173)</f>
        <v>95850</v>
      </c>
      <c r="N174" s="57">
        <f>SUM(N164:N173)</f>
        <v>1150200</v>
      </c>
      <c r="O174" s="57">
        <f>SUM(O164:O173)</f>
        <v>95850</v>
      </c>
      <c r="P174" s="57">
        <f>SUM(P164:P173)</f>
        <v>1150200</v>
      </c>
    </row>
    <row r="175" spans="1:20" s="1" customFormat="1" ht="15" customHeight="1">
      <c r="A175" s="442"/>
      <c r="B175" s="457"/>
      <c r="C175" s="245"/>
      <c r="D175" s="242"/>
      <c r="E175" s="230"/>
      <c r="F175" s="230"/>
      <c r="G175" s="230"/>
      <c r="H175" s="230"/>
      <c r="I175" s="230"/>
      <c r="J175" s="63"/>
      <c r="K175" s="63"/>
      <c r="L175" s="63"/>
      <c r="M175" s="63"/>
      <c r="N175" s="63"/>
      <c r="O175" s="63"/>
      <c r="P175" s="63"/>
      <c r="Q175" s="163"/>
      <c r="R175" s="163"/>
      <c r="S175" s="163"/>
      <c r="T175" s="163"/>
    </row>
    <row r="176" spans="1:20" ht="15" customHeight="1">
      <c r="A176" s="442"/>
      <c r="B176" s="457"/>
      <c r="C176" s="223"/>
      <c r="D176" s="224" t="str">
        <f>Manning!D176</f>
        <v xml:space="preserve">FOOD &amp; BEVEVERAGE SERVICE </v>
      </c>
      <c r="E176" s="250"/>
      <c r="F176" s="250"/>
      <c r="G176" s="250"/>
      <c r="H176" s="250"/>
      <c r="I176" s="250"/>
      <c r="J176" s="132"/>
      <c r="K176" s="132"/>
      <c r="L176" s="132"/>
      <c r="M176" s="132"/>
      <c r="N176" s="132"/>
      <c r="O176" s="132"/>
      <c r="P176" s="132"/>
    </row>
    <row r="177" spans="1:20" ht="15" customHeight="1">
      <c r="A177" s="442"/>
      <c r="B177" s="457"/>
      <c r="C177" s="223"/>
      <c r="D177" s="225"/>
      <c r="E177" s="212" t="str">
        <f>Manning!E177</f>
        <v>WESTERN RESTAURANT</v>
      </c>
      <c r="F177" s="212"/>
      <c r="G177" s="212"/>
      <c r="H177" s="212"/>
      <c r="I177" s="212"/>
      <c r="J177" s="72"/>
      <c r="K177" s="72"/>
      <c r="L177" s="72"/>
      <c r="M177" s="72"/>
      <c r="N177" s="72"/>
      <c r="O177" s="72"/>
      <c r="P177" s="72"/>
    </row>
    <row r="178" spans="1:20" ht="15" customHeight="1">
      <c r="A178" s="442"/>
      <c r="B178" s="457"/>
      <c r="C178" s="223"/>
      <c r="D178" s="225"/>
      <c r="E178" s="213"/>
      <c r="F178" s="213"/>
      <c r="G178" s="213"/>
      <c r="H178" s="213"/>
      <c r="I178" s="213"/>
      <c r="J178" s="55"/>
      <c r="K178" s="55"/>
      <c r="L178" s="55"/>
      <c r="M178" s="55"/>
      <c r="N178" s="55"/>
      <c r="O178" s="55"/>
      <c r="P178" s="55"/>
    </row>
    <row r="179" spans="1:20" ht="15" customHeight="1">
      <c r="A179" s="442"/>
      <c r="B179" s="457"/>
      <c r="C179" s="223"/>
      <c r="D179" s="225"/>
      <c r="E179" s="251" t="str">
        <f>Manning!E179</f>
        <v>RESTAURANT MANAGER</v>
      </c>
      <c r="F179" s="251">
        <f>Manning!F179</f>
        <v>0</v>
      </c>
      <c r="G179" s="252">
        <f>Manning!H179</f>
        <v>1</v>
      </c>
      <c r="H179" s="252" t="str">
        <f>Manning!I179</f>
        <v>L</v>
      </c>
      <c r="I179" s="215" t="str">
        <f>Manning!J179</f>
        <v>L4</v>
      </c>
      <c r="J179" s="579">
        <v>7500</v>
      </c>
      <c r="K179" s="190">
        <v>0.42</v>
      </c>
      <c r="L179" s="7">
        <f t="shared" ref="L179:L187" si="41">J179*K179</f>
        <v>3150</v>
      </c>
      <c r="M179" s="7">
        <f>IF(G179=0,0,J179+L179)</f>
        <v>10650</v>
      </c>
      <c r="N179" s="6">
        <f>IF(G179=0,0,M179*12)</f>
        <v>127800</v>
      </c>
      <c r="O179" s="6">
        <f>IF(G179=0,0,G179*M179)</f>
        <v>10650</v>
      </c>
      <c r="P179" s="6">
        <f>IF(G179=0,0,G179*N179)</f>
        <v>127800</v>
      </c>
    </row>
    <row r="180" spans="1:20" s="171" customFormat="1" ht="15" customHeight="1">
      <c r="A180" s="442"/>
      <c r="B180" s="457"/>
      <c r="C180" s="223"/>
      <c r="D180" s="225"/>
      <c r="E180" s="251" t="str">
        <f>Manning!E180</f>
        <v>ASSISTANT MANAGER</v>
      </c>
      <c r="F180" s="251">
        <f>Manning!F180</f>
        <v>0</v>
      </c>
      <c r="G180" s="252">
        <f>Manning!H180</f>
        <v>0</v>
      </c>
      <c r="H180" s="252" t="str">
        <f>Manning!I180</f>
        <v>L</v>
      </c>
      <c r="I180" s="252"/>
      <c r="J180" s="579"/>
      <c r="K180" s="190"/>
      <c r="L180" s="7">
        <f t="shared" si="41"/>
        <v>0</v>
      </c>
      <c r="M180" s="7">
        <f t="shared" ref="M180:M187" si="42">IF(G180=0,0,J180+L180)</f>
        <v>0</v>
      </c>
      <c r="N180" s="6">
        <f t="shared" ref="N180:N187" si="43">IF(G180=0,0,M180*12)</f>
        <v>0</v>
      </c>
      <c r="O180" s="6">
        <f t="shared" ref="O180:O187" si="44">IF(G180=0,0,G180*M180)</f>
        <v>0</v>
      </c>
      <c r="P180" s="6">
        <f t="shared" ref="P180:P187" si="45">IF(G180=0,0,G180*N180)</f>
        <v>0</v>
      </c>
      <c r="Q180" s="170"/>
      <c r="R180" s="170"/>
      <c r="S180" s="170"/>
      <c r="T180" s="170"/>
    </row>
    <row r="181" spans="1:20" ht="15" customHeight="1">
      <c r="A181" s="442"/>
      <c r="B181" s="457"/>
      <c r="C181" s="223"/>
      <c r="D181" s="225"/>
      <c r="E181" s="251" t="str">
        <f>Manning!E181</f>
        <v>SUPERVISOR</v>
      </c>
      <c r="F181" s="251">
        <f>Manning!F181</f>
        <v>0</v>
      </c>
      <c r="G181" s="252">
        <f>Manning!H181</f>
        <v>6</v>
      </c>
      <c r="H181" s="252" t="str">
        <f>Manning!I181</f>
        <v>L</v>
      </c>
      <c r="I181" s="215" t="str">
        <f>Manning!J181</f>
        <v>L5</v>
      </c>
      <c r="J181" s="579">
        <v>5000</v>
      </c>
      <c r="K181" s="190">
        <v>0.42</v>
      </c>
      <c r="L181" s="7">
        <f t="shared" si="41"/>
        <v>2100</v>
      </c>
      <c r="M181" s="7">
        <f t="shared" si="42"/>
        <v>7100</v>
      </c>
      <c r="N181" s="6">
        <f t="shared" si="43"/>
        <v>85200</v>
      </c>
      <c r="O181" s="6">
        <f t="shared" si="44"/>
        <v>42600</v>
      </c>
      <c r="P181" s="6">
        <f t="shared" si="45"/>
        <v>511200</v>
      </c>
    </row>
    <row r="182" spans="1:20" ht="15" customHeight="1">
      <c r="A182" s="442"/>
      <c r="B182" s="457"/>
      <c r="C182" s="223"/>
      <c r="D182" s="225"/>
      <c r="E182" s="251" t="str">
        <f>Manning!E182</f>
        <v>CAPTAIN</v>
      </c>
      <c r="F182" s="251">
        <f>Manning!F182</f>
        <v>0</v>
      </c>
      <c r="G182" s="252">
        <f>Manning!H182</f>
        <v>0</v>
      </c>
      <c r="H182" s="252" t="str">
        <f>Manning!I182</f>
        <v>L</v>
      </c>
      <c r="I182" s="252"/>
      <c r="J182" s="579"/>
      <c r="K182" s="190"/>
      <c r="L182" s="7">
        <f t="shared" si="41"/>
        <v>0</v>
      </c>
      <c r="M182" s="7">
        <f t="shared" si="42"/>
        <v>0</v>
      </c>
      <c r="N182" s="6">
        <f t="shared" si="43"/>
        <v>0</v>
      </c>
      <c r="O182" s="6">
        <f t="shared" si="44"/>
        <v>0</v>
      </c>
      <c r="P182" s="6">
        <f t="shared" si="45"/>
        <v>0</v>
      </c>
    </row>
    <row r="183" spans="1:20" ht="15" customHeight="1">
      <c r="A183" s="442"/>
      <c r="B183" s="457"/>
      <c r="C183" s="223"/>
      <c r="D183" s="225"/>
      <c r="E183" s="251" t="str">
        <f>Manning!E183</f>
        <v>HOSTESS</v>
      </c>
      <c r="F183" s="251">
        <f>Manning!F183</f>
        <v>0</v>
      </c>
      <c r="G183" s="252">
        <f>Manning!H183</f>
        <v>4</v>
      </c>
      <c r="H183" s="252" t="str">
        <f>Manning!I183</f>
        <v>L</v>
      </c>
      <c r="I183" s="215" t="str">
        <f>Manning!J183</f>
        <v>L7</v>
      </c>
      <c r="J183" s="579">
        <v>2500</v>
      </c>
      <c r="K183" s="190">
        <v>0.42</v>
      </c>
      <c r="L183" s="7">
        <f t="shared" si="41"/>
        <v>1050</v>
      </c>
      <c r="M183" s="7">
        <f t="shared" si="42"/>
        <v>3550</v>
      </c>
      <c r="N183" s="6">
        <f t="shared" si="43"/>
        <v>42600</v>
      </c>
      <c r="O183" s="6">
        <f t="shared" si="44"/>
        <v>14200</v>
      </c>
      <c r="P183" s="6">
        <f t="shared" si="45"/>
        <v>170400</v>
      </c>
    </row>
    <row r="184" spans="1:20" ht="15" customHeight="1">
      <c r="A184" s="442"/>
      <c r="B184" s="457"/>
      <c r="C184" s="223"/>
      <c r="D184" s="225"/>
      <c r="E184" s="251" t="str">
        <f>Manning!E184</f>
        <v>WAITER</v>
      </c>
      <c r="F184" s="251"/>
      <c r="G184" s="252">
        <f>Manning!H184</f>
        <v>15</v>
      </c>
      <c r="H184" s="252" t="str">
        <f>Manning!I184</f>
        <v>L</v>
      </c>
      <c r="I184" s="215" t="str">
        <f>Manning!J184</f>
        <v>L7</v>
      </c>
      <c r="J184" s="778">
        <v>2250</v>
      </c>
      <c r="K184" s="190">
        <v>0.42</v>
      </c>
      <c r="L184" s="7">
        <f t="shared" si="41"/>
        <v>945</v>
      </c>
      <c r="M184" s="7">
        <f t="shared" si="42"/>
        <v>3195</v>
      </c>
      <c r="N184" s="6">
        <f t="shared" si="43"/>
        <v>38340</v>
      </c>
      <c r="O184" s="6">
        <f t="shared" si="44"/>
        <v>47925</v>
      </c>
      <c r="P184" s="6">
        <f t="shared" si="45"/>
        <v>575100</v>
      </c>
    </row>
    <row r="185" spans="1:20" ht="15" customHeight="1">
      <c r="A185" s="442"/>
      <c r="B185" s="457"/>
      <c r="C185" s="223"/>
      <c r="D185" s="225"/>
      <c r="E185" s="251" t="str">
        <f>Manning!E185</f>
        <v>BEVERAGE ATTENDANT</v>
      </c>
      <c r="F185" s="251">
        <f>Manning!F185</f>
        <v>0</v>
      </c>
      <c r="G185" s="252">
        <f>Manning!H185</f>
        <v>3</v>
      </c>
      <c r="H185" s="252" t="str">
        <f>Manning!I185</f>
        <v>L</v>
      </c>
      <c r="I185" s="215" t="str">
        <f>Manning!J185</f>
        <v>L5</v>
      </c>
      <c r="J185" s="579">
        <v>2250</v>
      </c>
      <c r="K185" s="190">
        <v>0.42</v>
      </c>
      <c r="L185" s="7">
        <f t="shared" si="41"/>
        <v>945</v>
      </c>
      <c r="M185" s="7">
        <f t="shared" si="42"/>
        <v>3195</v>
      </c>
      <c r="N185" s="6">
        <f t="shared" si="43"/>
        <v>38340</v>
      </c>
      <c r="O185" s="6">
        <f t="shared" si="44"/>
        <v>9585</v>
      </c>
      <c r="P185" s="6">
        <f t="shared" si="45"/>
        <v>115020</v>
      </c>
    </row>
    <row r="186" spans="1:20" ht="15" customHeight="1">
      <c r="A186" s="442"/>
      <c r="B186" s="457"/>
      <c r="C186" s="223"/>
      <c r="D186" s="225"/>
      <c r="E186" s="251" t="str">
        <f>Manning!E186</f>
        <v>ADDITIONAL POSITION 1</v>
      </c>
      <c r="F186" s="251">
        <f>Manning!F186</f>
        <v>0</v>
      </c>
      <c r="G186" s="252">
        <f>Manning!H186</f>
        <v>0</v>
      </c>
      <c r="H186" s="252" t="str">
        <f>Manning!I186</f>
        <v>L</v>
      </c>
      <c r="I186" s="252"/>
      <c r="J186" s="579"/>
      <c r="K186" s="190"/>
      <c r="L186" s="7">
        <f t="shared" si="41"/>
        <v>0</v>
      </c>
      <c r="M186" s="7">
        <f t="shared" si="42"/>
        <v>0</v>
      </c>
      <c r="N186" s="6">
        <f t="shared" si="43"/>
        <v>0</v>
      </c>
      <c r="O186" s="6">
        <f t="shared" si="44"/>
        <v>0</v>
      </c>
      <c r="P186" s="6">
        <f t="shared" si="45"/>
        <v>0</v>
      </c>
    </row>
    <row r="187" spans="1:20" ht="15" customHeight="1">
      <c r="A187" s="442"/>
      <c r="B187" s="457"/>
      <c r="C187" s="223"/>
      <c r="D187" s="225"/>
      <c r="E187" s="251" t="str">
        <f>Manning!E187</f>
        <v>ADDITIONAL POSITION 2</v>
      </c>
      <c r="F187" s="251"/>
      <c r="G187" s="252">
        <f>Manning!H187</f>
        <v>0</v>
      </c>
      <c r="H187" s="252" t="str">
        <f>Manning!I187</f>
        <v>L</v>
      </c>
      <c r="I187" s="252"/>
      <c r="J187" s="569"/>
      <c r="K187" s="190"/>
      <c r="L187" s="7">
        <f t="shared" si="41"/>
        <v>0</v>
      </c>
      <c r="M187" s="7">
        <f t="shared" si="42"/>
        <v>0</v>
      </c>
      <c r="N187" s="6">
        <f t="shared" si="43"/>
        <v>0</v>
      </c>
      <c r="O187" s="6">
        <f t="shared" si="44"/>
        <v>0</v>
      </c>
      <c r="P187" s="6">
        <f t="shared" si="45"/>
        <v>0</v>
      </c>
    </row>
    <row r="188" spans="1:20" ht="15" customHeight="1">
      <c r="A188" s="442"/>
      <c r="B188" s="457"/>
      <c r="C188" s="223"/>
      <c r="D188" s="225"/>
      <c r="E188" s="216"/>
      <c r="F188" s="216"/>
      <c r="G188" s="216"/>
      <c r="H188" s="216"/>
      <c r="I188" s="216"/>
      <c r="J188" s="60"/>
      <c r="K188" s="60"/>
      <c r="L188" s="60"/>
      <c r="M188" s="60"/>
      <c r="N188" s="60"/>
      <c r="O188" s="60"/>
      <c r="P188" s="60"/>
    </row>
    <row r="189" spans="1:20" ht="15" customHeight="1">
      <c r="A189" s="442"/>
      <c r="B189" s="457"/>
      <c r="C189" s="223"/>
      <c r="D189" s="225"/>
      <c r="E189" s="221" t="str">
        <f>"TOTAL "&amp;E177</f>
        <v>TOTAL WESTERN RESTAURANT</v>
      </c>
      <c r="F189" s="221"/>
      <c r="G189" s="226">
        <f>SUM(G178:G188)</f>
        <v>29</v>
      </c>
      <c r="H189" s="221"/>
      <c r="I189" s="221"/>
      <c r="J189" s="203">
        <f>SUM(J178:J188)</f>
        <v>19500</v>
      </c>
      <c r="K189" s="203"/>
      <c r="L189" s="203">
        <f>SUM(L178:L188)</f>
        <v>8190</v>
      </c>
      <c r="M189" s="203">
        <f>SUM(M178:M188)</f>
        <v>27690</v>
      </c>
      <c r="N189" s="203">
        <f>SUM(N178:N188)</f>
        <v>332280</v>
      </c>
      <c r="O189" s="203">
        <f>SUM(O178:O188)</f>
        <v>124960</v>
      </c>
      <c r="P189" s="203">
        <f>SUM(P178:P188)</f>
        <v>1499520</v>
      </c>
    </row>
    <row r="190" spans="1:20" s="169" customFormat="1" ht="15" customHeight="1">
      <c r="A190" s="442"/>
      <c r="B190" s="457"/>
      <c r="C190" s="223"/>
      <c r="D190" s="210"/>
      <c r="E190" s="230"/>
      <c r="F190" s="230"/>
      <c r="G190" s="230"/>
      <c r="H190" s="230"/>
      <c r="I190" s="230"/>
      <c r="J190" s="63"/>
      <c r="K190" s="63"/>
      <c r="L190" s="63"/>
      <c r="M190" s="63"/>
      <c r="N190" s="63"/>
      <c r="O190" s="63"/>
      <c r="P190" s="63"/>
      <c r="Q190" s="168"/>
      <c r="R190" s="168"/>
      <c r="S190" s="168"/>
      <c r="T190" s="168"/>
    </row>
    <row r="191" spans="1:20" ht="15" customHeight="1">
      <c r="A191" s="442"/>
      <c r="B191" s="457"/>
      <c r="C191" s="223"/>
      <c r="D191" s="225"/>
      <c r="E191" s="212" t="str">
        <f>Manning!E191</f>
        <v>BANQUETING SERVICE</v>
      </c>
      <c r="F191" s="212"/>
      <c r="G191" s="212"/>
      <c r="H191" s="212"/>
      <c r="I191" s="212"/>
      <c r="J191" s="72"/>
      <c r="K191" s="72"/>
      <c r="L191" s="72"/>
      <c r="M191" s="72"/>
      <c r="N191" s="72"/>
      <c r="O191" s="72"/>
      <c r="P191" s="72"/>
    </row>
    <row r="192" spans="1:20" ht="15" customHeight="1">
      <c r="A192" s="442"/>
      <c r="B192" s="457"/>
      <c r="C192" s="223"/>
      <c r="D192" s="225"/>
      <c r="E192" s="213"/>
      <c r="F192" s="213"/>
      <c r="G192" s="213"/>
      <c r="H192" s="213"/>
      <c r="I192" s="213"/>
      <c r="J192" s="55"/>
      <c r="K192" s="55"/>
      <c r="L192" s="55"/>
      <c r="M192" s="55"/>
      <c r="N192" s="55"/>
      <c r="O192" s="55"/>
      <c r="P192" s="55"/>
    </row>
    <row r="193" spans="1:16" ht="15" customHeight="1">
      <c r="A193" s="442"/>
      <c r="B193" s="457"/>
      <c r="C193" s="223"/>
      <c r="D193" s="225"/>
      <c r="E193" s="251" t="str">
        <f>Manning!E193</f>
        <v>BANQUET SERVICE MANAGER</v>
      </c>
      <c r="F193" s="251">
        <f>Manning!F193</f>
        <v>0</v>
      </c>
      <c r="G193" s="252">
        <f>Manning!H193</f>
        <v>1</v>
      </c>
      <c r="H193" s="252" t="str">
        <f>Manning!I193</f>
        <v>L</v>
      </c>
      <c r="I193" s="215" t="str">
        <f>Manning!J193</f>
        <v>L4</v>
      </c>
      <c r="J193" s="579">
        <v>5000</v>
      </c>
      <c r="K193" s="190">
        <v>0.42</v>
      </c>
      <c r="L193" s="7">
        <f t="shared" ref="L193:L199" si="46">J193*K193</f>
        <v>2100</v>
      </c>
      <c r="M193" s="7">
        <f>IF(G193=0,0,J193+L193)</f>
        <v>7100</v>
      </c>
      <c r="N193" s="6">
        <f>IF(G193=0,0,M193*12)</f>
        <v>85200</v>
      </c>
      <c r="O193" s="6">
        <f>IF(G193=0,0,G193*M193)</f>
        <v>7100</v>
      </c>
      <c r="P193" s="6">
        <f>IF(G193=0,0,G193*N193)</f>
        <v>85200</v>
      </c>
    </row>
    <row r="194" spans="1:16" ht="15" customHeight="1">
      <c r="A194" s="442"/>
      <c r="B194" s="457"/>
      <c r="C194" s="223"/>
      <c r="D194" s="225"/>
      <c r="E194" s="251" t="str">
        <f>Manning!E194</f>
        <v>ASSISTANT MANAGER</v>
      </c>
      <c r="F194" s="251">
        <f>Manning!F194</f>
        <v>0</v>
      </c>
      <c r="G194" s="252">
        <f>Manning!H194</f>
        <v>1</v>
      </c>
      <c r="H194" s="252" t="str">
        <f>Manning!I194</f>
        <v>L</v>
      </c>
      <c r="I194" s="215" t="str">
        <f>Manning!J194</f>
        <v>L4</v>
      </c>
      <c r="J194" s="579">
        <v>3500</v>
      </c>
      <c r="K194" s="190">
        <v>0.42</v>
      </c>
      <c r="L194" s="7">
        <f t="shared" si="46"/>
        <v>1470</v>
      </c>
      <c r="M194" s="7">
        <f t="shared" ref="M194:M199" si="47">IF(G194=0,0,J194+L194)</f>
        <v>4970</v>
      </c>
      <c r="N194" s="6">
        <f t="shared" ref="N194:N199" si="48">IF(G194=0,0,M194*12)</f>
        <v>59640</v>
      </c>
      <c r="O194" s="6">
        <f t="shared" ref="O194:O199" si="49">IF(G194=0,0,G194*M194)</f>
        <v>4970</v>
      </c>
      <c r="P194" s="6">
        <f t="shared" ref="P194:P199" si="50">IF(G194=0,0,G194*N194)</f>
        <v>59640</v>
      </c>
    </row>
    <row r="195" spans="1:16" ht="15" customHeight="1">
      <c r="A195" s="442"/>
      <c r="B195" s="457"/>
      <c r="C195" s="223"/>
      <c r="D195" s="225"/>
      <c r="E195" s="251" t="str">
        <f>Manning!E195</f>
        <v>SUPERVISOR</v>
      </c>
      <c r="F195" s="251">
        <f>Manning!F195</f>
        <v>0</v>
      </c>
      <c r="G195" s="252">
        <f>Manning!H195</f>
        <v>1</v>
      </c>
      <c r="H195" s="252" t="str">
        <f>Manning!I195</f>
        <v>L</v>
      </c>
      <c r="I195" s="215" t="str">
        <f>Manning!J195</f>
        <v>L5</v>
      </c>
      <c r="J195" s="579">
        <v>3000</v>
      </c>
      <c r="K195" s="190">
        <v>0.42</v>
      </c>
      <c r="L195" s="7">
        <f t="shared" si="46"/>
        <v>1260</v>
      </c>
      <c r="M195" s="7">
        <f t="shared" si="47"/>
        <v>4260</v>
      </c>
      <c r="N195" s="6">
        <f t="shared" si="48"/>
        <v>51120</v>
      </c>
      <c r="O195" s="6">
        <f t="shared" si="49"/>
        <v>4260</v>
      </c>
      <c r="P195" s="6">
        <f t="shared" si="50"/>
        <v>51120</v>
      </c>
    </row>
    <row r="196" spans="1:16" ht="15" customHeight="1">
      <c r="A196" s="442"/>
      <c r="B196" s="457"/>
      <c r="C196" s="223"/>
      <c r="D196" s="225"/>
      <c r="E196" s="251" t="str">
        <f>Manning!E196</f>
        <v>CAPTAIN</v>
      </c>
      <c r="F196" s="251">
        <f>Manning!F196</f>
        <v>0</v>
      </c>
      <c r="G196" s="252">
        <f>Manning!H196</f>
        <v>1</v>
      </c>
      <c r="H196" s="252" t="str">
        <f>Manning!I196</f>
        <v>L</v>
      </c>
      <c r="I196" s="215" t="str">
        <f>Manning!J196</f>
        <v>L6</v>
      </c>
      <c r="J196" s="579">
        <v>2500</v>
      </c>
      <c r="K196" s="190">
        <v>0.42</v>
      </c>
      <c r="L196" s="7">
        <f t="shared" si="46"/>
        <v>1050</v>
      </c>
      <c r="M196" s="7">
        <f t="shared" si="47"/>
        <v>3550</v>
      </c>
      <c r="N196" s="6">
        <f t="shared" si="48"/>
        <v>42600</v>
      </c>
      <c r="O196" s="6">
        <f t="shared" si="49"/>
        <v>3550</v>
      </c>
      <c r="P196" s="6">
        <f t="shared" si="50"/>
        <v>42600</v>
      </c>
    </row>
    <row r="197" spans="1:16" ht="15" customHeight="1">
      <c r="A197" s="442"/>
      <c r="B197" s="457"/>
      <c r="C197" s="223"/>
      <c r="D197" s="225"/>
      <c r="E197" s="251" t="str">
        <f>Manning!E197</f>
        <v>WAITRESS</v>
      </c>
      <c r="F197" s="251">
        <f>Manning!F197</f>
        <v>0</v>
      </c>
      <c r="G197" s="252">
        <f>Manning!H197</f>
        <v>0</v>
      </c>
      <c r="H197" s="252" t="str">
        <f>Manning!I197</f>
        <v>L</v>
      </c>
      <c r="I197" s="253"/>
      <c r="J197" s="579"/>
      <c r="K197" s="190"/>
      <c r="L197" s="7">
        <f t="shared" si="46"/>
        <v>0</v>
      </c>
      <c r="M197" s="7">
        <f t="shared" si="47"/>
        <v>0</v>
      </c>
      <c r="N197" s="6">
        <f t="shared" si="48"/>
        <v>0</v>
      </c>
      <c r="O197" s="6">
        <f t="shared" si="49"/>
        <v>0</v>
      </c>
      <c r="P197" s="6">
        <f t="shared" si="50"/>
        <v>0</v>
      </c>
    </row>
    <row r="198" spans="1:16" ht="15" customHeight="1">
      <c r="A198" s="442"/>
      <c r="B198" s="457"/>
      <c r="C198" s="223"/>
      <c r="D198" s="225"/>
      <c r="E198" s="251" t="str">
        <f>Manning!E198</f>
        <v>HOSTESS</v>
      </c>
      <c r="F198" s="251"/>
      <c r="G198" s="252">
        <f>Manning!H198</f>
        <v>0</v>
      </c>
      <c r="H198" s="252" t="str">
        <f>Manning!I198</f>
        <v>L</v>
      </c>
      <c r="I198" s="253"/>
      <c r="J198" s="579"/>
      <c r="K198" s="190"/>
      <c r="L198" s="7">
        <f t="shared" si="46"/>
        <v>0</v>
      </c>
      <c r="M198" s="7">
        <f t="shared" si="47"/>
        <v>0</v>
      </c>
      <c r="N198" s="6">
        <f t="shared" si="48"/>
        <v>0</v>
      </c>
      <c r="O198" s="6">
        <f t="shared" si="49"/>
        <v>0</v>
      </c>
      <c r="P198" s="6">
        <f t="shared" si="50"/>
        <v>0</v>
      </c>
    </row>
    <row r="199" spans="1:16" ht="15" customHeight="1">
      <c r="A199" s="442"/>
      <c r="B199" s="457"/>
      <c r="C199" s="223"/>
      <c r="D199" s="225"/>
      <c r="E199" s="251" t="str">
        <f>Manning!E199</f>
        <v>HOUSE MAN</v>
      </c>
      <c r="F199" s="251"/>
      <c r="G199" s="252">
        <f>Manning!H199</f>
        <v>0</v>
      </c>
      <c r="H199" s="252" t="str">
        <f>Manning!I199</f>
        <v>L</v>
      </c>
      <c r="I199" s="253"/>
      <c r="J199" s="579"/>
      <c r="K199" s="190"/>
      <c r="L199" s="7">
        <f t="shared" si="46"/>
        <v>0</v>
      </c>
      <c r="M199" s="7">
        <f t="shared" si="47"/>
        <v>0</v>
      </c>
      <c r="N199" s="6">
        <f t="shared" si="48"/>
        <v>0</v>
      </c>
      <c r="O199" s="6">
        <f t="shared" si="49"/>
        <v>0</v>
      </c>
      <c r="P199" s="6">
        <f t="shared" si="50"/>
        <v>0</v>
      </c>
    </row>
    <row r="200" spans="1:16" ht="15" customHeight="1">
      <c r="A200" s="442"/>
      <c r="B200" s="457"/>
      <c r="C200" s="223"/>
      <c r="D200" s="225"/>
      <c r="E200" s="216"/>
      <c r="F200" s="216"/>
      <c r="G200" s="216"/>
      <c r="H200" s="216"/>
      <c r="I200" s="216"/>
      <c r="J200" s="60"/>
      <c r="K200" s="60"/>
      <c r="L200" s="60"/>
      <c r="M200" s="60"/>
      <c r="N200" s="60"/>
      <c r="O200" s="60"/>
      <c r="P200" s="60"/>
    </row>
    <row r="201" spans="1:16" ht="15" customHeight="1">
      <c r="A201" s="442"/>
      <c r="B201" s="457"/>
      <c r="C201" s="223"/>
      <c r="D201" s="225"/>
      <c r="E201" s="221" t="str">
        <f>"TOTAL "&amp;E191</f>
        <v>TOTAL BANQUETING SERVICE</v>
      </c>
      <c r="F201" s="221"/>
      <c r="G201" s="226">
        <f>SUM(G192:G200)</f>
        <v>4</v>
      </c>
      <c r="H201" s="221"/>
      <c r="I201" s="221"/>
      <c r="J201" s="203">
        <f>SUM(J192:J200)</f>
        <v>14000</v>
      </c>
      <c r="K201" s="203"/>
      <c r="L201" s="203">
        <f>SUM(L192:L200)</f>
        <v>5880</v>
      </c>
      <c r="M201" s="203">
        <f>SUM(M192:M200)</f>
        <v>19880</v>
      </c>
      <c r="N201" s="203">
        <f>SUM(N192:N200)</f>
        <v>238560</v>
      </c>
      <c r="O201" s="203">
        <f>SUM(O192:O200)</f>
        <v>19880</v>
      </c>
      <c r="P201" s="203">
        <f>SUM(P192:P200)</f>
        <v>238560</v>
      </c>
    </row>
    <row r="202" spans="1:16" ht="15" customHeight="1">
      <c r="A202" s="442"/>
      <c r="B202" s="457"/>
      <c r="C202" s="223"/>
      <c r="D202" s="245"/>
      <c r="E202" s="243"/>
      <c r="F202" s="243"/>
      <c r="G202" s="243"/>
      <c r="H202" s="243"/>
      <c r="I202" s="243"/>
      <c r="J202" s="77"/>
      <c r="K202" s="77"/>
      <c r="L202" s="77"/>
      <c r="M202" s="77"/>
      <c r="N202" s="77"/>
      <c r="O202" s="77"/>
      <c r="P202" s="77"/>
    </row>
    <row r="203" spans="1:16" ht="15" customHeight="1">
      <c r="A203" s="442"/>
      <c r="B203" s="457"/>
      <c r="C203" s="223"/>
      <c r="D203" s="225"/>
      <c r="E203" s="212" t="str">
        <f>Manning!E203</f>
        <v>CHINESE RESTAURANT</v>
      </c>
      <c r="F203" s="212"/>
      <c r="G203" s="212"/>
      <c r="H203" s="212"/>
      <c r="I203" s="212"/>
      <c r="J203" s="72"/>
      <c r="K203" s="72"/>
      <c r="L203" s="72"/>
      <c r="M203" s="72"/>
      <c r="N203" s="72"/>
      <c r="O203" s="72"/>
      <c r="P203" s="72"/>
    </row>
    <row r="204" spans="1:16" ht="15" customHeight="1">
      <c r="A204" s="442"/>
      <c r="B204" s="457"/>
      <c r="C204" s="223"/>
      <c r="D204" s="225"/>
      <c r="E204" s="213"/>
      <c r="F204" s="213"/>
      <c r="G204" s="213"/>
      <c r="H204" s="213"/>
      <c r="I204" s="213"/>
      <c r="J204" s="55"/>
      <c r="K204" s="55"/>
      <c r="L204" s="55"/>
      <c r="M204" s="55"/>
      <c r="N204" s="55"/>
      <c r="O204" s="55"/>
      <c r="P204" s="55"/>
    </row>
    <row r="205" spans="1:16" ht="15" customHeight="1">
      <c r="A205" s="442"/>
      <c r="B205" s="457"/>
      <c r="C205" s="223"/>
      <c r="D205" s="225"/>
      <c r="E205" s="251" t="str">
        <f>Manning!E205</f>
        <v>RESTAURANT MANAGER</v>
      </c>
      <c r="F205" s="251">
        <f>Manning!F205</f>
        <v>0</v>
      </c>
      <c r="G205" s="215">
        <f>Manning!H205</f>
        <v>1</v>
      </c>
      <c r="H205" s="215" t="str">
        <f>Manning!I205</f>
        <v>L</v>
      </c>
      <c r="I205" s="215" t="str">
        <f>Manning!J205</f>
        <v>L4</v>
      </c>
      <c r="J205" s="579">
        <v>7500</v>
      </c>
      <c r="K205" s="190">
        <v>0.42</v>
      </c>
      <c r="L205" s="7">
        <f t="shared" ref="L205:L212" si="51">J205*K205</f>
        <v>3150</v>
      </c>
      <c r="M205" s="7">
        <f>IF(G205=0,0,J205+L205)</f>
        <v>10650</v>
      </c>
      <c r="N205" s="6">
        <f>IF(G205=0,0,M205*12)</f>
        <v>127800</v>
      </c>
      <c r="O205" s="6">
        <f>IF(G205=0,0,G205*M205)</f>
        <v>10650</v>
      </c>
      <c r="P205" s="6">
        <f>IF(G205=0,0,G205*N205)</f>
        <v>127800</v>
      </c>
    </row>
    <row r="206" spans="1:16" ht="15" customHeight="1">
      <c r="A206" s="442"/>
      <c r="B206" s="457"/>
      <c r="C206" s="223"/>
      <c r="D206" s="225"/>
      <c r="E206" s="251" t="str">
        <f>Manning!E206</f>
        <v>ASSISTANT MANAGER</v>
      </c>
      <c r="F206" s="251">
        <f>Manning!F206</f>
        <v>0</v>
      </c>
      <c r="G206" s="215">
        <f>Manning!H206</f>
        <v>1</v>
      </c>
      <c r="H206" s="215" t="str">
        <f>Manning!I206</f>
        <v>L</v>
      </c>
      <c r="I206" s="215" t="str">
        <f>Manning!J206</f>
        <v>L4</v>
      </c>
      <c r="J206" s="579">
        <v>5000</v>
      </c>
      <c r="K206" s="190">
        <v>0.42</v>
      </c>
      <c r="L206" s="7">
        <f t="shared" si="51"/>
        <v>2100</v>
      </c>
      <c r="M206" s="7">
        <f t="shared" ref="M206:M212" si="52">IF(G206=0,0,J206+L206)</f>
        <v>7100</v>
      </c>
      <c r="N206" s="6">
        <f t="shared" ref="N206:N212" si="53">IF(G206=0,0,M206*12)</f>
        <v>85200</v>
      </c>
      <c r="O206" s="6">
        <f t="shared" ref="O206:O212" si="54">IF(G206=0,0,G206*M206)</f>
        <v>7100</v>
      </c>
      <c r="P206" s="6">
        <f t="shared" ref="P206:P212" si="55">IF(G206=0,0,G206*N206)</f>
        <v>85200</v>
      </c>
    </row>
    <row r="207" spans="1:16" ht="15" customHeight="1">
      <c r="A207" s="442"/>
      <c r="B207" s="457"/>
      <c r="C207" s="223"/>
      <c r="D207" s="225"/>
      <c r="E207" s="251" t="str">
        <f>Manning!E207</f>
        <v>SUPERVISOR</v>
      </c>
      <c r="F207" s="251">
        <f>Manning!F207</f>
        <v>0</v>
      </c>
      <c r="G207" s="215">
        <f>Manning!H207</f>
        <v>2</v>
      </c>
      <c r="H207" s="215" t="str">
        <f>Manning!I207</f>
        <v>L</v>
      </c>
      <c r="I207" s="215" t="str">
        <f>Manning!J207</f>
        <v>L5</v>
      </c>
      <c r="J207" s="579">
        <v>3000</v>
      </c>
      <c r="K207" s="190">
        <v>0.42</v>
      </c>
      <c r="L207" s="7">
        <f t="shared" si="51"/>
        <v>1260</v>
      </c>
      <c r="M207" s="7">
        <f t="shared" si="52"/>
        <v>4260</v>
      </c>
      <c r="N207" s="6">
        <f t="shared" si="53"/>
        <v>51120</v>
      </c>
      <c r="O207" s="6">
        <f t="shared" si="54"/>
        <v>8520</v>
      </c>
      <c r="P207" s="6">
        <f t="shared" si="55"/>
        <v>102240</v>
      </c>
    </row>
    <row r="208" spans="1:16" ht="15" customHeight="1">
      <c r="A208" s="442"/>
      <c r="B208" s="457"/>
      <c r="C208" s="223"/>
      <c r="D208" s="225"/>
      <c r="E208" s="251" t="str">
        <f>Manning!E208</f>
        <v>CAPTAIN</v>
      </c>
      <c r="F208" s="251">
        <f>Manning!F208</f>
        <v>0</v>
      </c>
      <c r="G208" s="215">
        <f>Manning!H208</f>
        <v>8</v>
      </c>
      <c r="H208" s="215" t="str">
        <f>Manning!I208</f>
        <v>L</v>
      </c>
      <c r="I208" s="215" t="str">
        <f>Manning!J208</f>
        <v>L6</v>
      </c>
      <c r="J208" s="579">
        <v>2500</v>
      </c>
      <c r="K208" s="190">
        <v>0.42</v>
      </c>
      <c r="L208" s="7">
        <f t="shared" si="51"/>
        <v>1050</v>
      </c>
      <c r="M208" s="7">
        <f t="shared" si="52"/>
        <v>3550</v>
      </c>
      <c r="N208" s="6">
        <f t="shared" si="53"/>
        <v>42600</v>
      </c>
      <c r="O208" s="6">
        <f t="shared" si="54"/>
        <v>28400</v>
      </c>
      <c r="P208" s="6">
        <f t="shared" si="55"/>
        <v>340800</v>
      </c>
    </row>
    <row r="209" spans="1:20" ht="15" customHeight="1">
      <c r="A209" s="442"/>
      <c r="B209" s="457"/>
      <c r="C209" s="223"/>
      <c r="D209" s="225"/>
      <c r="E209" s="251" t="str">
        <f>Manning!E209</f>
        <v>HOSTESS</v>
      </c>
      <c r="F209" s="251">
        <f>Manning!F209</f>
        <v>0</v>
      </c>
      <c r="G209" s="215">
        <f>Manning!H209</f>
        <v>6</v>
      </c>
      <c r="H209" s="215" t="str">
        <f>Manning!I209</f>
        <v>L</v>
      </c>
      <c r="I209" s="215" t="str">
        <f>Manning!J209</f>
        <v>L6</v>
      </c>
      <c r="J209" s="579">
        <v>2500</v>
      </c>
      <c r="K209" s="190">
        <v>0.42</v>
      </c>
      <c r="L209" s="7">
        <f t="shared" si="51"/>
        <v>1050</v>
      </c>
      <c r="M209" s="7">
        <f t="shared" si="52"/>
        <v>3550</v>
      </c>
      <c r="N209" s="6">
        <f t="shared" si="53"/>
        <v>42600</v>
      </c>
      <c r="O209" s="6">
        <f t="shared" si="54"/>
        <v>21300</v>
      </c>
      <c r="P209" s="6">
        <f t="shared" si="55"/>
        <v>255600</v>
      </c>
    </row>
    <row r="210" spans="1:20" ht="15" customHeight="1">
      <c r="A210" s="442"/>
      <c r="B210" s="457"/>
      <c r="C210" s="223"/>
      <c r="D210" s="225"/>
      <c r="E210" s="251" t="str">
        <f>Manning!E210</f>
        <v>WAITER</v>
      </c>
      <c r="F210" s="251">
        <f>Manning!F210</f>
        <v>0</v>
      </c>
      <c r="G210" s="215">
        <f>Manning!H210</f>
        <v>15</v>
      </c>
      <c r="H210" s="215" t="str">
        <f>Manning!I210</f>
        <v>L</v>
      </c>
      <c r="I210" s="215" t="str">
        <f>Manning!J210</f>
        <v>L7</v>
      </c>
      <c r="J210" s="579">
        <v>2250</v>
      </c>
      <c r="K210" s="190">
        <v>0.42</v>
      </c>
      <c r="L210" s="7">
        <f t="shared" si="51"/>
        <v>945</v>
      </c>
      <c r="M210" s="7">
        <f t="shared" si="52"/>
        <v>3195</v>
      </c>
      <c r="N210" s="6">
        <f t="shared" si="53"/>
        <v>38340</v>
      </c>
      <c r="O210" s="6">
        <f t="shared" si="54"/>
        <v>47925</v>
      </c>
      <c r="P210" s="6">
        <f t="shared" si="55"/>
        <v>575100</v>
      </c>
    </row>
    <row r="211" spans="1:20" ht="15" customHeight="1">
      <c r="A211" s="442"/>
      <c r="B211" s="457"/>
      <c r="C211" s="223"/>
      <c r="D211" s="225"/>
      <c r="E211" s="251" t="str">
        <f>Manning!E211</f>
        <v>ADDITIONAL POSITION 1</v>
      </c>
      <c r="F211" s="251"/>
      <c r="G211" s="215">
        <f>Manning!H211</f>
        <v>0</v>
      </c>
      <c r="H211" s="215" t="str">
        <f>Manning!I211</f>
        <v>L</v>
      </c>
      <c r="I211" s="215"/>
      <c r="J211" s="569"/>
      <c r="K211" s="190"/>
      <c r="L211" s="7">
        <f t="shared" si="51"/>
        <v>0</v>
      </c>
      <c r="M211" s="7">
        <f t="shared" si="52"/>
        <v>0</v>
      </c>
      <c r="N211" s="6">
        <f t="shared" si="53"/>
        <v>0</v>
      </c>
      <c r="O211" s="6">
        <f t="shared" si="54"/>
        <v>0</v>
      </c>
      <c r="P211" s="6">
        <f t="shared" si="55"/>
        <v>0</v>
      </c>
    </row>
    <row r="212" spans="1:20" ht="15" customHeight="1">
      <c r="A212" s="442"/>
      <c r="B212" s="457"/>
      <c r="C212" s="223"/>
      <c r="D212" s="225"/>
      <c r="E212" s="251" t="str">
        <f>Manning!E212</f>
        <v>ADDITIONAL POSITION 2</v>
      </c>
      <c r="F212" s="251"/>
      <c r="G212" s="215">
        <f>Manning!H212</f>
        <v>0</v>
      </c>
      <c r="H212" s="215" t="str">
        <f>Manning!I212</f>
        <v>L</v>
      </c>
      <c r="I212" s="215"/>
      <c r="J212" s="569"/>
      <c r="K212" s="190"/>
      <c r="L212" s="7">
        <f t="shared" si="51"/>
        <v>0</v>
      </c>
      <c r="M212" s="7">
        <f t="shared" si="52"/>
        <v>0</v>
      </c>
      <c r="N212" s="6">
        <f t="shared" si="53"/>
        <v>0</v>
      </c>
      <c r="O212" s="6">
        <f t="shared" si="54"/>
        <v>0</v>
      </c>
      <c r="P212" s="6">
        <f t="shared" si="55"/>
        <v>0</v>
      </c>
    </row>
    <row r="213" spans="1:20" ht="15" customHeight="1">
      <c r="A213" s="442"/>
      <c r="B213" s="457"/>
      <c r="C213" s="223"/>
      <c r="D213" s="225"/>
      <c r="E213" s="216"/>
      <c r="F213" s="216"/>
      <c r="G213" s="216"/>
      <c r="H213" s="216"/>
      <c r="I213" s="216"/>
      <c r="J213" s="60"/>
      <c r="K213" s="60"/>
      <c r="L213" s="60"/>
      <c r="M213" s="60"/>
      <c r="N213" s="60"/>
      <c r="O213" s="60"/>
      <c r="P213" s="60"/>
    </row>
    <row r="214" spans="1:20" ht="15" customHeight="1">
      <c r="A214" s="442"/>
      <c r="B214" s="457"/>
      <c r="C214" s="223"/>
      <c r="D214" s="225"/>
      <c r="E214" s="221" t="str">
        <f>"TOTAL "&amp;E203</f>
        <v>TOTAL CHINESE RESTAURANT</v>
      </c>
      <c r="F214" s="221"/>
      <c r="G214" s="226">
        <f>SUM(G204:G213)</f>
        <v>33</v>
      </c>
      <c r="H214" s="221"/>
      <c r="I214" s="221"/>
      <c r="J214" s="203">
        <f>SUM(J204:J213)</f>
        <v>22750</v>
      </c>
      <c r="K214" s="203"/>
      <c r="L214" s="203">
        <f>SUM(L204:L213)</f>
        <v>9555</v>
      </c>
      <c r="M214" s="203">
        <f>SUM(M204:M213)</f>
        <v>32305</v>
      </c>
      <c r="N214" s="203">
        <f>SUM(N204:N213)</f>
        <v>387660</v>
      </c>
      <c r="O214" s="203">
        <f>SUM(O204:O213)</f>
        <v>123895</v>
      </c>
      <c r="P214" s="203">
        <f>SUM(P204:P213)</f>
        <v>1486740</v>
      </c>
    </row>
    <row r="215" spans="1:20" ht="15" customHeight="1">
      <c r="A215" s="442"/>
      <c r="B215" s="457"/>
      <c r="C215" s="223"/>
      <c r="D215" s="210"/>
      <c r="E215" s="230"/>
      <c r="F215" s="230"/>
      <c r="G215" s="230"/>
      <c r="H215" s="230"/>
      <c r="I215" s="230"/>
      <c r="J215" s="63"/>
      <c r="K215" s="63"/>
      <c r="L215" s="63"/>
      <c r="M215" s="63"/>
      <c r="N215" s="63"/>
      <c r="O215" s="63"/>
      <c r="P215" s="63"/>
    </row>
    <row r="216" spans="1:20" s="176" customFormat="1" ht="15" customHeight="1">
      <c r="A216" s="442"/>
      <c r="B216" s="457"/>
      <c r="C216" s="223"/>
      <c r="D216" s="225"/>
      <c r="E216" s="212" t="str">
        <f>Manning!E216</f>
        <v>TEPANYAKI  RESTAURANT</v>
      </c>
      <c r="F216" s="212"/>
      <c r="G216" s="212"/>
      <c r="H216" s="212"/>
      <c r="I216" s="212"/>
      <c r="J216" s="72"/>
      <c r="K216" s="72"/>
      <c r="L216" s="72"/>
      <c r="M216" s="72"/>
      <c r="N216" s="72"/>
      <c r="O216" s="72"/>
      <c r="P216" s="72"/>
      <c r="Q216" s="175"/>
      <c r="R216" s="175"/>
      <c r="S216" s="175"/>
      <c r="T216" s="175"/>
    </row>
    <row r="217" spans="1:20" ht="15" customHeight="1">
      <c r="A217" s="442"/>
      <c r="B217" s="457"/>
      <c r="C217" s="223"/>
      <c r="D217" s="225"/>
      <c r="E217" s="213"/>
      <c r="F217" s="213"/>
      <c r="G217" s="213"/>
      <c r="H217" s="213"/>
      <c r="I217" s="213"/>
      <c r="J217" s="55"/>
      <c r="K217" s="55"/>
      <c r="L217" s="55"/>
      <c r="M217" s="55"/>
      <c r="N217" s="55"/>
      <c r="O217" s="55"/>
      <c r="P217" s="55"/>
    </row>
    <row r="218" spans="1:20" s="1" customFormat="1" ht="15" customHeight="1">
      <c r="A218" s="442"/>
      <c r="B218" s="457"/>
      <c r="C218" s="223"/>
      <c r="D218" s="225"/>
      <c r="E218" s="251" t="str">
        <f>Manning!E218</f>
        <v>RESTAURANT MANAGER</v>
      </c>
      <c r="F218" s="251">
        <f>Manning!F218</f>
        <v>0</v>
      </c>
      <c r="G218" s="252">
        <f>Manning!H218</f>
        <v>1</v>
      </c>
      <c r="H218" s="252" t="str">
        <f>Manning!I218</f>
        <v>L</v>
      </c>
      <c r="I218" s="215" t="str">
        <f>Manning!J218</f>
        <v>L4</v>
      </c>
      <c r="J218" s="579">
        <v>5000</v>
      </c>
      <c r="K218" s="190">
        <v>0.42</v>
      </c>
      <c r="L218" s="7">
        <f t="shared" ref="L218:L225" si="56">J218*K218</f>
        <v>2100</v>
      </c>
      <c r="M218" s="7">
        <f>IF(G218=0,0,J218+L218)</f>
        <v>7100</v>
      </c>
      <c r="N218" s="6">
        <f>IF(G218=0,0,M218*12)</f>
        <v>85200</v>
      </c>
      <c r="O218" s="6">
        <f>IF(G218=0,0,G218*M218)</f>
        <v>7100</v>
      </c>
      <c r="P218" s="6">
        <f>IF(G218=0,0,G218*N218)</f>
        <v>85200</v>
      </c>
      <c r="Q218" s="163"/>
      <c r="R218" s="163"/>
      <c r="S218" s="163"/>
      <c r="T218" s="163"/>
    </row>
    <row r="219" spans="1:20" ht="15" customHeight="1">
      <c r="A219" s="442"/>
      <c r="B219" s="457"/>
      <c r="C219" s="223"/>
      <c r="D219" s="225"/>
      <c r="E219" s="251" t="str">
        <f>Manning!E219</f>
        <v>ASSISTANT MANAGER</v>
      </c>
      <c r="F219" s="251">
        <f>Manning!F219</f>
        <v>0</v>
      </c>
      <c r="G219" s="252">
        <f>Manning!H219</f>
        <v>0</v>
      </c>
      <c r="H219" s="252" t="str">
        <f>Manning!I219</f>
        <v>L</v>
      </c>
      <c r="I219" s="252"/>
      <c r="J219" s="579"/>
      <c r="K219" s="190"/>
      <c r="L219" s="7">
        <f t="shared" si="56"/>
        <v>0</v>
      </c>
      <c r="M219" s="7">
        <f t="shared" ref="M219:M225" si="57">IF(G219=0,0,J219+L219)</f>
        <v>0</v>
      </c>
      <c r="N219" s="6">
        <f t="shared" ref="N219:N225" si="58">IF(G219=0,0,M219*12)</f>
        <v>0</v>
      </c>
      <c r="O219" s="6">
        <f t="shared" ref="O219:O225" si="59">IF(G219=0,0,G219*M219)</f>
        <v>0</v>
      </c>
      <c r="P219" s="6">
        <f t="shared" ref="P219:P225" si="60">IF(G219=0,0,G219*N219)</f>
        <v>0</v>
      </c>
    </row>
    <row r="220" spans="1:20" ht="15" customHeight="1">
      <c r="A220" s="442"/>
      <c r="B220" s="457"/>
      <c r="C220" s="223"/>
      <c r="D220" s="225"/>
      <c r="E220" s="251" t="str">
        <f>Manning!E220</f>
        <v>SUPERVISOR</v>
      </c>
      <c r="F220" s="251">
        <f>Manning!F220</f>
        <v>0</v>
      </c>
      <c r="G220" s="252">
        <f>Manning!H220</f>
        <v>0</v>
      </c>
      <c r="H220" s="252" t="str">
        <f>Manning!I220</f>
        <v>L</v>
      </c>
      <c r="I220" s="252"/>
      <c r="J220" s="579"/>
      <c r="K220" s="190"/>
      <c r="L220" s="7">
        <f t="shared" si="56"/>
        <v>0</v>
      </c>
      <c r="M220" s="7">
        <f t="shared" si="57"/>
        <v>0</v>
      </c>
      <c r="N220" s="6">
        <f t="shared" si="58"/>
        <v>0</v>
      </c>
      <c r="O220" s="6">
        <f t="shared" si="59"/>
        <v>0</v>
      </c>
      <c r="P220" s="6">
        <f t="shared" si="60"/>
        <v>0</v>
      </c>
    </row>
    <row r="221" spans="1:20" ht="15" customHeight="1">
      <c r="A221" s="442"/>
      <c r="B221" s="457"/>
      <c r="C221" s="223"/>
      <c r="D221" s="225"/>
      <c r="E221" s="251" t="str">
        <f>Manning!E221</f>
        <v>CAPTAIN</v>
      </c>
      <c r="F221" s="251">
        <f>Manning!F221</f>
        <v>0</v>
      </c>
      <c r="G221" s="252">
        <f>Manning!H221</f>
        <v>1</v>
      </c>
      <c r="H221" s="252" t="str">
        <f>Manning!I221</f>
        <v>L</v>
      </c>
      <c r="I221" s="215" t="str">
        <f>Manning!J221</f>
        <v>L6</v>
      </c>
      <c r="J221" s="579">
        <v>2500</v>
      </c>
      <c r="K221" s="190">
        <v>0.42</v>
      </c>
      <c r="L221" s="7">
        <f t="shared" si="56"/>
        <v>1050</v>
      </c>
      <c r="M221" s="7">
        <f t="shared" si="57"/>
        <v>3550</v>
      </c>
      <c r="N221" s="6">
        <f t="shared" si="58"/>
        <v>42600</v>
      </c>
      <c r="O221" s="6">
        <f t="shared" si="59"/>
        <v>3550</v>
      </c>
      <c r="P221" s="6">
        <f t="shared" si="60"/>
        <v>42600</v>
      </c>
    </row>
    <row r="222" spans="1:20" ht="15" customHeight="1">
      <c r="A222" s="442"/>
      <c r="B222" s="457"/>
      <c r="C222" s="223"/>
      <c r="D222" s="225"/>
      <c r="E222" s="251" t="str">
        <f>Manning!E222</f>
        <v>HOSTESS</v>
      </c>
      <c r="F222" s="251">
        <f>Manning!F222</f>
        <v>0</v>
      </c>
      <c r="G222" s="252">
        <f>Manning!H222</f>
        <v>2</v>
      </c>
      <c r="H222" s="252" t="str">
        <f>Manning!I222</f>
        <v>L</v>
      </c>
      <c r="I222" s="215" t="str">
        <f>Manning!J222</f>
        <v>L6</v>
      </c>
      <c r="J222" s="579">
        <v>2500</v>
      </c>
      <c r="K222" s="190">
        <v>0.42</v>
      </c>
      <c r="L222" s="7">
        <f t="shared" si="56"/>
        <v>1050</v>
      </c>
      <c r="M222" s="7">
        <f t="shared" si="57"/>
        <v>3550</v>
      </c>
      <c r="N222" s="6">
        <f t="shared" si="58"/>
        <v>42600</v>
      </c>
      <c r="O222" s="6">
        <f t="shared" si="59"/>
        <v>7100</v>
      </c>
      <c r="P222" s="6">
        <f t="shared" si="60"/>
        <v>85200</v>
      </c>
    </row>
    <row r="223" spans="1:20" ht="15" customHeight="1">
      <c r="A223" s="442"/>
      <c r="B223" s="457"/>
      <c r="C223" s="223"/>
      <c r="D223" s="225"/>
      <c r="E223" s="251" t="str">
        <f>Manning!E223</f>
        <v>WAITER</v>
      </c>
      <c r="F223" s="251">
        <f>Manning!F223</f>
        <v>0</v>
      </c>
      <c r="G223" s="252">
        <f>Manning!H223</f>
        <v>7</v>
      </c>
      <c r="H223" s="252" t="str">
        <f>Manning!I223</f>
        <v>L</v>
      </c>
      <c r="I223" s="215" t="str">
        <f>Manning!J223</f>
        <v>L7</v>
      </c>
      <c r="J223" s="579">
        <v>2250</v>
      </c>
      <c r="K223" s="190">
        <v>0.42</v>
      </c>
      <c r="L223" s="7">
        <f t="shared" si="56"/>
        <v>945</v>
      </c>
      <c r="M223" s="7">
        <f t="shared" si="57"/>
        <v>3195</v>
      </c>
      <c r="N223" s="6">
        <f t="shared" si="58"/>
        <v>38340</v>
      </c>
      <c r="O223" s="6">
        <f t="shared" si="59"/>
        <v>22365</v>
      </c>
      <c r="P223" s="6">
        <f t="shared" si="60"/>
        <v>268380</v>
      </c>
    </row>
    <row r="224" spans="1:20" ht="15" customHeight="1">
      <c r="A224" s="442"/>
      <c r="B224" s="457"/>
      <c r="C224" s="223"/>
      <c r="D224" s="225"/>
      <c r="E224" s="251" t="str">
        <f>Manning!E224</f>
        <v>ADDITIONAL POSITION 1</v>
      </c>
      <c r="F224" s="251"/>
      <c r="G224" s="252">
        <f>Manning!H224</f>
        <v>0</v>
      </c>
      <c r="H224" s="252" t="str">
        <f>Manning!I224</f>
        <v>L</v>
      </c>
      <c r="I224" s="252"/>
      <c r="J224" s="569"/>
      <c r="K224" s="190"/>
      <c r="L224" s="7">
        <f t="shared" si="56"/>
        <v>0</v>
      </c>
      <c r="M224" s="7">
        <f t="shared" si="57"/>
        <v>0</v>
      </c>
      <c r="N224" s="6">
        <f t="shared" si="58"/>
        <v>0</v>
      </c>
      <c r="O224" s="6">
        <f t="shared" si="59"/>
        <v>0</v>
      </c>
      <c r="P224" s="6">
        <f t="shared" si="60"/>
        <v>0</v>
      </c>
    </row>
    <row r="225" spans="1:20" ht="15" customHeight="1">
      <c r="A225" s="442"/>
      <c r="B225" s="457"/>
      <c r="C225" s="223"/>
      <c r="D225" s="225"/>
      <c r="E225" s="251" t="str">
        <f>Manning!E225</f>
        <v>ADDITIONAL POSITION 2</v>
      </c>
      <c r="F225" s="251"/>
      <c r="G225" s="252">
        <f>Manning!H225</f>
        <v>0</v>
      </c>
      <c r="H225" s="252" t="str">
        <f>Manning!I225</f>
        <v>L</v>
      </c>
      <c r="I225" s="252"/>
      <c r="J225" s="569"/>
      <c r="K225" s="190"/>
      <c r="L225" s="7">
        <f t="shared" si="56"/>
        <v>0</v>
      </c>
      <c r="M225" s="7">
        <f t="shared" si="57"/>
        <v>0</v>
      </c>
      <c r="N225" s="6">
        <f t="shared" si="58"/>
        <v>0</v>
      </c>
      <c r="O225" s="6">
        <f t="shared" si="59"/>
        <v>0</v>
      </c>
      <c r="P225" s="6">
        <f t="shared" si="60"/>
        <v>0</v>
      </c>
    </row>
    <row r="226" spans="1:20" ht="15" customHeight="1">
      <c r="A226" s="442"/>
      <c r="B226" s="457"/>
      <c r="C226" s="223"/>
      <c r="D226" s="225"/>
      <c r="E226" s="216"/>
      <c r="F226" s="216"/>
      <c r="G226" s="216"/>
      <c r="H226" s="216"/>
      <c r="I226" s="216"/>
      <c r="J226" s="60"/>
      <c r="K226" s="60"/>
      <c r="L226" s="60"/>
      <c r="M226" s="60"/>
      <c r="N226" s="60"/>
      <c r="O226" s="60"/>
      <c r="P226" s="60"/>
    </row>
    <row r="227" spans="1:20" ht="15" customHeight="1">
      <c r="A227" s="442"/>
      <c r="B227" s="457"/>
      <c r="C227" s="223"/>
      <c r="D227" s="225"/>
      <c r="E227" s="221" t="str">
        <f>"TOTAL "&amp;E216</f>
        <v>TOTAL TEPANYAKI  RESTAURANT</v>
      </c>
      <c r="F227" s="221"/>
      <c r="G227" s="226">
        <f>SUM(G217:G226)</f>
        <v>11</v>
      </c>
      <c r="H227" s="221"/>
      <c r="I227" s="221"/>
      <c r="J227" s="203">
        <f>SUM(J217:J226)</f>
        <v>12250</v>
      </c>
      <c r="K227" s="203"/>
      <c r="L227" s="203">
        <f>SUM(L217:L226)</f>
        <v>5145</v>
      </c>
      <c r="M227" s="203">
        <f>SUM(M217:M226)</f>
        <v>17395</v>
      </c>
      <c r="N227" s="203">
        <f>SUM(N217:N226)</f>
        <v>208740</v>
      </c>
      <c r="O227" s="203">
        <f>SUM(O217:O226)</f>
        <v>40115</v>
      </c>
      <c r="P227" s="203">
        <f>SUM(P217:P226)</f>
        <v>481380</v>
      </c>
    </row>
    <row r="228" spans="1:20" ht="15" customHeight="1">
      <c r="A228" s="442"/>
      <c r="B228" s="457"/>
      <c r="C228" s="223"/>
      <c r="D228" s="210"/>
      <c r="E228" s="230"/>
      <c r="F228" s="230"/>
      <c r="G228" s="230"/>
      <c r="H228" s="230"/>
      <c r="I228" s="230"/>
      <c r="J228" s="63"/>
      <c r="K228" s="63"/>
      <c r="L228" s="63"/>
      <c r="M228" s="63"/>
      <c r="N228" s="63"/>
      <c r="O228" s="63"/>
      <c r="P228" s="63"/>
    </row>
    <row r="229" spans="1:20" ht="15" customHeight="1">
      <c r="A229" s="442"/>
      <c r="B229" s="457"/>
      <c r="C229" s="223"/>
      <c r="D229" s="225"/>
      <c r="E229" s="212" t="str">
        <f>Manning!E229</f>
        <v>WINE / CIGAR BAR (EXCUTIVE LOUNGE)</v>
      </c>
      <c r="F229" s="212"/>
      <c r="G229" s="212"/>
      <c r="H229" s="212"/>
      <c r="I229" s="212"/>
      <c r="J229" s="72"/>
      <c r="K229" s="72"/>
      <c r="L229" s="72"/>
      <c r="M229" s="72"/>
      <c r="N229" s="72"/>
      <c r="O229" s="72"/>
      <c r="P229" s="72"/>
    </row>
    <row r="230" spans="1:20" ht="15" customHeight="1">
      <c r="A230" s="442"/>
      <c r="B230" s="457"/>
      <c r="C230" s="223"/>
      <c r="D230" s="225"/>
      <c r="E230" s="213"/>
      <c r="F230" s="213"/>
      <c r="G230" s="213"/>
      <c r="H230" s="213"/>
      <c r="I230" s="213"/>
      <c r="J230" s="55"/>
      <c r="K230" s="55"/>
      <c r="L230" s="55"/>
      <c r="M230" s="55"/>
      <c r="N230" s="55"/>
      <c r="O230" s="55"/>
      <c r="P230" s="55"/>
    </row>
    <row r="231" spans="1:20" ht="15" customHeight="1">
      <c r="A231" s="442"/>
      <c r="B231" s="457"/>
      <c r="C231" s="223"/>
      <c r="D231" s="225"/>
      <c r="E231" s="789" t="str">
        <f>Manning!E231</f>
        <v>BAR MANAGER</v>
      </c>
      <c r="F231" s="789">
        <f>Manning!F231</f>
        <v>0</v>
      </c>
      <c r="G231" s="252">
        <f>Manning!H231</f>
        <v>0</v>
      </c>
      <c r="H231" s="252" t="str">
        <f>Manning!I231</f>
        <v>L</v>
      </c>
      <c r="I231" s="252"/>
      <c r="J231" s="790"/>
      <c r="K231" s="190"/>
      <c r="L231" s="7">
        <f>J231*K231</f>
        <v>0</v>
      </c>
      <c r="M231" s="7">
        <f>IF(G231=0,0,J231+L231)</f>
        <v>0</v>
      </c>
      <c r="N231" s="6">
        <f>IF(G231=0,0,M231*12)</f>
        <v>0</v>
      </c>
      <c r="O231" s="6">
        <f>IF(G231=0,0,G231*M231)</f>
        <v>0</v>
      </c>
      <c r="P231" s="6">
        <f>IF(G231=0,0,G231*N231)</f>
        <v>0</v>
      </c>
    </row>
    <row r="232" spans="1:20" ht="15" customHeight="1">
      <c r="A232" s="442"/>
      <c r="B232" s="457"/>
      <c r="C232" s="223"/>
      <c r="D232" s="225"/>
      <c r="E232" s="251" t="str">
        <f>Manning!E232</f>
        <v>ASSISTANT MANAGER</v>
      </c>
      <c r="F232" s="251">
        <f>Manning!F232</f>
        <v>0</v>
      </c>
      <c r="G232" s="252">
        <f>Manning!H232</f>
        <v>0</v>
      </c>
      <c r="H232" s="252" t="str">
        <f>Manning!I232</f>
        <v>L</v>
      </c>
      <c r="I232" s="252"/>
      <c r="J232" s="569"/>
      <c r="K232" s="190"/>
      <c r="L232" s="7">
        <f t="shared" ref="L232:L238" si="61">J232*K232</f>
        <v>0</v>
      </c>
      <c r="M232" s="7">
        <f t="shared" ref="M232:M238" si="62">IF(G232=0,0,J232+L232)</f>
        <v>0</v>
      </c>
      <c r="N232" s="6">
        <f t="shared" ref="N232:N238" si="63">IF(G232=0,0,M232*12)</f>
        <v>0</v>
      </c>
      <c r="O232" s="6">
        <f t="shared" ref="O232:O238" si="64">IF(G232=0,0,G232*M232)</f>
        <v>0</v>
      </c>
      <c r="P232" s="6">
        <f t="shared" ref="P232:P238" si="65">IF(G232=0,0,G232*N232)</f>
        <v>0</v>
      </c>
    </row>
    <row r="233" spans="1:20" ht="15" customHeight="1">
      <c r="A233" s="442"/>
      <c r="B233" s="457"/>
      <c r="C233" s="223"/>
      <c r="D233" s="225"/>
      <c r="E233" s="251" t="str">
        <f>Manning!E233</f>
        <v>SUPERVISOR</v>
      </c>
      <c r="F233" s="251">
        <f>Manning!F233</f>
        <v>0</v>
      </c>
      <c r="G233" s="252">
        <f>Manning!H233</f>
        <v>1</v>
      </c>
      <c r="H233" s="252" t="str">
        <f>Manning!I233</f>
        <v>L</v>
      </c>
      <c r="I233" s="215">
        <f>Manning!J233</f>
        <v>0</v>
      </c>
      <c r="J233" s="778">
        <v>3000</v>
      </c>
      <c r="K233" s="190">
        <v>0.42</v>
      </c>
      <c r="L233" s="7">
        <f t="shared" si="61"/>
        <v>1260</v>
      </c>
      <c r="M233" s="7">
        <f t="shared" si="62"/>
        <v>4260</v>
      </c>
      <c r="N233" s="6">
        <f t="shared" si="63"/>
        <v>51120</v>
      </c>
      <c r="O233" s="6">
        <f t="shared" si="64"/>
        <v>4260</v>
      </c>
      <c r="P233" s="6">
        <f t="shared" si="65"/>
        <v>51120</v>
      </c>
    </row>
    <row r="234" spans="1:20" ht="15" customHeight="1">
      <c r="A234" s="442"/>
      <c r="B234" s="457"/>
      <c r="C234" s="223"/>
      <c r="D234" s="225"/>
      <c r="E234" s="251" t="str">
        <f>Manning!E234</f>
        <v>CAPTAIN</v>
      </c>
      <c r="F234" s="251">
        <f>Manning!F234</f>
        <v>0</v>
      </c>
      <c r="G234" s="252">
        <f>Manning!H234</f>
        <v>1</v>
      </c>
      <c r="H234" s="252" t="str">
        <f>Manning!I234</f>
        <v>L</v>
      </c>
      <c r="I234" s="215" t="str">
        <f>Manning!J234</f>
        <v>L6</v>
      </c>
      <c r="J234" s="778">
        <v>2500</v>
      </c>
      <c r="K234" s="190">
        <v>0.42</v>
      </c>
      <c r="L234" s="7">
        <f t="shared" si="61"/>
        <v>1050</v>
      </c>
      <c r="M234" s="7">
        <f t="shared" si="62"/>
        <v>3550</v>
      </c>
      <c r="N234" s="6">
        <f t="shared" si="63"/>
        <v>42600</v>
      </c>
      <c r="O234" s="6">
        <f t="shared" si="64"/>
        <v>3550</v>
      </c>
      <c r="P234" s="6">
        <f t="shared" si="65"/>
        <v>42600</v>
      </c>
    </row>
    <row r="235" spans="1:20" ht="15" customHeight="1">
      <c r="A235" s="442"/>
      <c r="B235" s="457"/>
      <c r="C235" s="223"/>
      <c r="D235" s="225"/>
      <c r="E235" s="251" t="str">
        <f>Manning!E235</f>
        <v>HOSTESS</v>
      </c>
      <c r="F235" s="251">
        <f>Manning!F235</f>
        <v>0</v>
      </c>
      <c r="G235" s="252">
        <f>Manning!H235</f>
        <v>1</v>
      </c>
      <c r="H235" s="252" t="str">
        <f>Manning!I235</f>
        <v>L</v>
      </c>
      <c r="I235" s="215" t="str">
        <f>Manning!J235</f>
        <v>L6</v>
      </c>
      <c r="J235" s="778">
        <v>2500</v>
      </c>
      <c r="K235" s="190">
        <v>0.42</v>
      </c>
      <c r="L235" s="7">
        <f t="shared" si="61"/>
        <v>1050</v>
      </c>
      <c r="M235" s="7">
        <f t="shared" si="62"/>
        <v>3550</v>
      </c>
      <c r="N235" s="6">
        <f t="shared" si="63"/>
        <v>42600</v>
      </c>
      <c r="O235" s="6">
        <f t="shared" si="64"/>
        <v>3550</v>
      </c>
      <c r="P235" s="6">
        <f t="shared" si="65"/>
        <v>42600</v>
      </c>
    </row>
    <row r="236" spans="1:20" ht="15" customHeight="1">
      <c r="A236" s="442"/>
      <c r="B236" s="457"/>
      <c r="C236" s="223"/>
      <c r="D236" s="225"/>
      <c r="E236" s="251" t="str">
        <f>Manning!E236</f>
        <v>WAITER</v>
      </c>
      <c r="F236" s="251">
        <f>Manning!F236</f>
        <v>0</v>
      </c>
      <c r="G236" s="252">
        <f>Manning!H236</f>
        <v>3</v>
      </c>
      <c r="H236" s="252" t="str">
        <f>Manning!I236</f>
        <v>L</v>
      </c>
      <c r="I236" s="215" t="str">
        <f>Manning!J236</f>
        <v>L7</v>
      </c>
      <c r="J236" s="778">
        <v>2250</v>
      </c>
      <c r="K236" s="190">
        <v>0.42</v>
      </c>
      <c r="L236" s="7">
        <f t="shared" si="61"/>
        <v>945</v>
      </c>
      <c r="M236" s="7">
        <f t="shared" si="62"/>
        <v>3195</v>
      </c>
      <c r="N236" s="6">
        <f t="shared" si="63"/>
        <v>38340</v>
      </c>
      <c r="O236" s="6">
        <f t="shared" si="64"/>
        <v>9585</v>
      </c>
      <c r="P236" s="6">
        <f t="shared" si="65"/>
        <v>115020</v>
      </c>
    </row>
    <row r="237" spans="1:20" s="171" customFormat="1" ht="15" customHeight="1">
      <c r="A237" s="442"/>
      <c r="B237" s="457"/>
      <c r="C237" s="223"/>
      <c r="D237" s="225"/>
      <c r="E237" s="251" t="str">
        <f>Manning!E237</f>
        <v>BARMAN</v>
      </c>
      <c r="F237" s="251"/>
      <c r="G237" s="252">
        <f>Manning!H237</f>
        <v>3</v>
      </c>
      <c r="H237" s="252" t="str">
        <f>Manning!I237</f>
        <v>L</v>
      </c>
      <c r="I237" s="215">
        <f>Manning!J237</f>
        <v>0</v>
      </c>
      <c r="J237" s="778">
        <v>2500</v>
      </c>
      <c r="K237" s="190">
        <v>0.42</v>
      </c>
      <c r="L237" s="7">
        <f t="shared" si="61"/>
        <v>1050</v>
      </c>
      <c r="M237" s="7">
        <f t="shared" si="62"/>
        <v>3550</v>
      </c>
      <c r="N237" s="6">
        <f t="shared" si="63"/>
        <v>42600</v>
      </c>
      <c r="O237" s="6">
        <f t="shared" si="64"/>
        <v>10650</v>
      </c>
      <c r="P237" s="6">
        <f t="shared" si="65"/>
        <v>127800</v>
      </c>
      <c r="Q237" s="170"/>
      <c r="R237" s="170"/>
      <c r="S237" s="170"/>
      <c r="T237" s="170"/>
    </row>
    <row r="238" spans="1:20" s="171" customFormat="1" ht="15" customHeight="1">
      <c r="A238" s="442"/>
      <c r="B238" s="457"/>
      <c r="C238" s="223"/>
      <c r="D238" s="225"/>
      <c r="E238" s="251" t="str">
        <f>Manning!E238</f>
        <v>ADDITIONAL POSITION 2</v>
      </c>
      <c r="F238" s="251"/>
      <c r="G238" s="252">
        <f>Manning!H238</f>
        <v>0</v>
      </c>
      <c r="H238" s="252" t="str">
        <f>Manning!I238</f>
        <v>L</v>
      </c>
      <c r="I238" s="252"/>
      <c r="J238" s="569"/>
      <c r="K238" s="190"/>
      <c r="L238" s="7">
        <f t="shared" si="61"/>
        <v>0</v>
      </c>
      <c r="M238" s="7">
        <f t="shared" si="62"/>
        <v>0</v>
      </c>
      <c r="N238" s="6">
        <f t="shared" si="63"/>
        <v>0</v>
      </c>
      <c r="O238" s="6">
        <f t="shared" si="64"/>
        <v>0</v>
      </c>
      <c r="P238" s="6">
        <f t="shared" si="65"/>
        <v>0</v>
      </c>
      <c r="Q238" s="170"/>
      <c r="R238" s="170"/>
      <c r="S238" s="170"/>
      <c r="T238" s="170"/>
    </row>
    <row r="239" spans="1:20" ht="15" customHeight="1">
      <c r="A239" s="442"/>
      <c r="B239" s="457"/>
      <c r="C239" s="223"/>
      <c r="D239" s="225"/>
      <c r="E239" s="216"/>
      <c r="F239" s="216"/>
      <c r="G239" s="216"/>
      <c r="H239" s="216"/>
      <c r="I239" s="216"/>
      <c r="J239" s="60"/>
      <c r="K239" s="60"/>
      <c r="L239" s="60"/>
      <c r="M239" s="60"/>
      <c r="N239" s="60"/>
      <c r="O239" s="60"/>
      <c r="P239" s="60"/>
    </row>
    <row r="240" spans="1:20" ht="15" customHeight="1">
      <c r="A240" s="442"/>
      <c r="B240" s="457"/>
      <c r="C240" s="223"/>
      <c r="D240" s="225"/>
      <c r="E240" s="221" t="str">
        <f>"TOTAL "&amp;E229</f>
        <v>TOTAL WINE / CIGAR BAR (EXCUTIVE LOUNGE)</v>
      </c>
      <c r="F240" s="221"/>
      <c r="G240" s="226">
        <f>SUM(G230:G239)</f>
        <v>9</v>
      </c>
      <c r="H240" s="221"/>
      <c r="I240" s="221"/>
      <c r="J240" s="203">
        <f>SUM(J230:J239)</f>
        <v>12750</v>
      </c>
      <c r="K240" s="203"/>
      <c r="L240" s="203">
        <f>SUM(L230:L239)</f>
        <v>5355</v>
      </c>
      <c r="M240" s="203">
        <f>SUM(M230:M239)</f>
        <v>18105</v>
      </c>
      <c r="N240" s="203">
        <f>SUM(N230:N239)</f>
        <v>217260</v>
      </c>
      <c r="O240" s="203">
        <f>SUM(O230:O239)</f>
        <v>31595</v>
      </c>
      <c r="P240" s="203">
        <f>SUM(P230:P239)</f>
        <v>379140</v>
      </c>
    </row>
    <row r="241" spans="1:16" ht="15" customHeight="1">
      <c r="A241" s="442"/>
      <c r="B241" s="457"/>
      <c r="C241" s="223"/>
      <c r="D241" s="210"/>
      <c r="E241" s="230"/>
      <c r="F241" s="230"/>
      <c r="G241" s="230"/>
      <c r="H241" s="230"/>
      <c r="I241" s="230"/>
      <c r="J241" s="63"/>
      <c r="K241" s="63"/>
      <c r="L241" s="63"/>
      <c r="M241" s="63"/>
      <c r="N241" s="63"/>
      <c r="O241" s="63"/>
      <c r="P241" s="63"/>
    </row>
    <row r="242" spans="1:16" ht="15" customHeight="1">
      <c r="A242" s="442"/>
      <c r="B242" s="457"/>
      <c r="C242" s="223"/>
      <c r="D242" s="225"/>
      <c r="E242" s="212" t="str">
        <f>Manning!E242</f>
        <v>ROOM SERVICE</v>
      </c>
      <c r="F242" s="212"/>
      <c r="G242" s="212"/>
      <c r="H242" s="212"/>
      <c r="I242" s="212"/>
      <c r="J242" s="72"/>
      <c r="K242" s="72"/>
      <c r="L242" s="72"/>
      <c r="M242" s="72"/>
      <c r="N242" s="72"/>
      <c r="O242" s="72"/>
      <c r="P242" s="72"/>
    </row>
    <row r="243" spans="1:16" ht="15" customHeight="1">
      <c r="A243" s="442"/>
      <c r="B243" s="457"/>
      <c r="C243" s="223"/>
      <c r="D243" s="225"/>
      <c r="E243" s="213"/>
      <c r="F243" s="213"/>
      <c r="G243" s="213"/>
      <c r="H243" s="213"/>
      <c r="I243" s="213"/>
      <c r="J243" s="55"/>
      <c r="K243" s="55"/>
      <c r="L243" s="55"/>
      <c r="M243" s="55"/>
      <c r="N243" s="55"/>
      <c r="O243" s="55"/>
      <c r="P243" s="55"/>
    </row>
    <row r="244" spans="1:16" ht="15" customHeight="1">
      <c r="A244" s="442"/>
      <c r="B244" s="457"/>
      <c r="C244" s="223"/>
      <c r="D244" s="225"/>
      <c r="E244" s="251" t="str">
        <f>Manning!E244</f>
        <v>ROOM SERVICE MANAGER</v>
      </c>
      <c r="F244" s="251">
        <f>Manning!F244</f>
        <v>0</v>
      </c>
      <c r="G244" s="252">
        <f>Manning!H244</f>
        <v>0</v>
      </c>
      <c r="H244" s="252" t="str">
        <f>Manning!I244</f>
        <v>L</v>
      </c>
      <c r="I244" s="252"/>
      <c r="J244" s="569"/>
      <c r="K244" s="190"/>
      <c r="L244" s="7">
        <f t="shared" ref="L244:L251" si="66">J244*K244</f>
        <v>0</v>
      </c>
      <c r="M244" s="7">
        <f>IF(G244=0,0,J244+L244)</f>
        <v>0</v>
      </c>
      <c r="N244" s="6">
        <f>IF(G244=0,0,M244*12)</f>
        <v>0</v>
      </c>
      <c r="O244" s="6">
        <f>IF(G244=0,0,G244*M244)</f>
        <v>0</v>
      </c>
      <c r="P244" s="6">
        <f>IF(G244=0,0,G244*N244)</f>
        <v>0</v>
      </c>
    </row>
    <row r="245" spans="1:16" ht="15" customHeight="1">
      <c r="A245" s="442"/>
      <c r="B245" s="457"/>
      <c r="C245" s="223"/>
      <c r="D245" s="225"/>
      <c r="E245" s="251" t="str">
        <f>Manning!E245</f>
        <v>ASSISTANT MANAGER</v>
      </c>
      <c r="F245" s="251">
        <f>Manning!F245</f>
        <v>0</v>
      </c>
      <c r="G245" s="252">
        <f>Manning!H245</f>
        <v>0</v>
      </c>
      <c r="H245" s="252" t="str">
        <f>Manning!I245</f>
        <v>L</v>
      </c>
      <c r="I245" s="252"/>
      <c r="J245" s="569"/>
      <c r="K245" s="190"/>
      <c r="L245" s="7">
        <f t="shared" si="66"/>
        <v>0</v>
      </c>
      <c r="M245" s="7">
        <f t="shared" ref="M245:M251" si="67">IF(G245=0,0,J245+L245)</f>
        <v>0</v>
      </c>
      <c r="N245" s="6">
        <f t="shared" ref="N245:N251" si="68">IF(G245=0,0,M245*12)</f>
        <v>0</v>
      </c>
      <c r="O245" s="6">
        <f t="shared" ref="O245:O251" si="69">IF(G245=0,0,G245*M245)</f>
        <v>0</v>
      </c>
      <c r="P245" s="6">
        <f t="shared" ref="P245:P251" si="70">IF(G245=0,0,G245*N245)</f>
        <v>0</v>
      </c>
    </row>
    <row r="246" spans="1:16" ht="15" customHeight="1">
      <c r="A246" s="442"/>
      <c r="B246" s="457"/>
      <c r="C246" s="223"/>
      <c r="D246" s="225"/>
      <c r="E246" s="251" t="str">
        <f>Manning!E246</f>
        <v>SUPERVISOR</v>
      </c>
      <c r="F246" s="251">
        <f>Manning!F246</f>
        <v>0</v>
      </c>
      <c r="G246" s="252">
        <f>Manning!H246</f>
        <v>0</v>
      </c>
      <c r="H246" s="252" t="str">
        <f>Manning!I246</f>
        <v>L</v>
      </c>
      <c r="I246" s="252"/>
      <c r="J246" s="579"/>
      <c r="K246" s="190"/>
      <c r="L246" s="7">
        <f t="shared" si="66"/>
        <v>0</v>
      </c>
      <c r="M246" s="7">
        <f t="shared" si="67"/>
        <v>0</v>
      </c>
      <c r="N246" s="6">
        <f t="shared" si="68"/>
        <v>0</v>
      </c>
      <c r="O246" s="6">
        <f t="shared" si="69"/>
        <v>0</v>
      </c>
      <c r="P246" s="6">
        <f t="shared" si="70"/>
        <v>0</v>
      </c>
    </row>
    <row r="247" spans="1:16" ht="15" customHeight="1">
      <c r="A247" s="442"/>
      <c r="B247" s="457"/>
      <c r="C247" s="223"/>
      <c r="D247" s="225"/>
      <c r="E247" s="251" t="str">
        <f>Manning!E247</f>
        <v>CAPTAIN</v>
      </c>
      <c r="F247" s="251">
        <f>Manning!F247</f>
        <v>0</v>
      </c>
      <c r="G247" s="252">
        <f>Manning!H247</f>
        <v>0</v>
      </c>
      <c r="H247" s="252" t="str">
        <f>Manning!I247</f>
        <v>L</v>
      </c>
      <c r="I247" s="252"/>
      <c r="J247" s="579"/>
      <c r="K247" s="190"/>
      <c r="L247" s="7">
        <f t="shared" si="66"/>
        <v>0</v>
      </c>
      <c r="M247" s="7">
        <f t="shared" si="67"/>
        <v>0</v>
      </c>
      <c r="N247" s="6">
        <f t="shared" si="68"/>
        <v>0</v>
      </c>
      <c r="O247" s="6">
        <f t="shared" si="69"/>
        <v>0</v>
      </c>
      <c r="P247" s="6">
        <f t="shared" si="70"/>
        <v>0</v>
      </c>
    </row>
    <row r="248" spans="1:16" ht="15" customHeight="1">
      <c r="A248" s="442"/>
      <c r="B248" s="457"/>
      <c r="C248" s="223"/>
      <c r="D248" s="225"/>
      <c r="E248" s="251" t="str">
        <f>Manning!E248</f>
        <v>ORDER TAKER</v>
      </c>
      <c r="F248" s="251">
        <f>Manning!F248</f>
        <v>0</v>
      </c>
      <c r="G248" s="252">
        <f>Manning!H248</f>
        <v>1</v>
      </c>
      <c r="H248" s="252" t="str">
        <f>Manning!I248</f>
        <v>L</v>
      </c>
      <c r="I248" s="215">
        <f>Manning!J248</f>
        <v>0</v>
      </c>
      <c r="J248" s="579">
        <v>2250</v>
      </c>
      <c r="K248" s="190">
        <v>0.42</v>
      </c>
      <c r="L248" s="7">
        <f t="shared" si="66"/>
        <v>945</v>
      </c>
      <c r="M248" s="7">
        <f t="shared" si="67"/>
        <v>3195</v>
      </c>
      <c r="N248" s="6">
        <f t="shared" si="68"/>
        <v>38340</v>
      </c>
      <c r="O248" s="6">
        <f t="shared" si="69"/>
        <v>3195</v>
      </c>
      <c r="P248" s="6">
        <f t="shared" si="70"/>
        <v>38340</v>
      </c>
    </row>
    <row r="249" spans="1:16" ht="15" customHeight="1">
      <c r="A249" s="442"/>
      <c r="B249" s="457"/>
      <c r="C249" s="223"/>
      <c r="D249" s="225"/>
      <c r="E249" s="251" t="str">
        <f>Manning!E249</f>
        <v>WAITER</v>
      </c>
      <c r="F249" s="251">
        <f>Manning!F249</f>
        <v>0</v>
      </c>
      <c r="G249" s="252">
        <f>Manning!H249</f>
        <v>0</v>
      </c>
      <c r="H249" s="252" t="str">
        <f>Manning!I249</f>
        <v>L</v>
      </c>
      <c r="I249" s="252"/>
      <c r="J249" s="579"/>
      <c r="K249" s="190"/>
      <c r="L249" s="7">
        <f t="shared" si="66"/>
        <v>0</v>
      </c>
      <c r="M249" s="7">
        <f t="shared" si="67"/>
        <v>0</v>
      </c>
      <c r="N249" s="6">
        <f t="shared" si="68"/>
        <v>0</v>
      </c>
      <c r="O249" s="6">
        <f t="shared" si="69"/>
        <v>0</v>
      </c>
      <c r="P249" s="6">
        <f t="shared" si="70"/>
        <v>0</v>
      </c>
    </row>
    <row r="250" spans="1:16" ht="15" customHeight="1">
      <c r="A250" s="442"/>
      <c r="B250" s="457"/>
      <c r="C250" s="223"/>
      <c r="D250" s="225"/>
      <c r="E250" s="251" t="str">
        <f>Manning!E250</f>
        <v>ADDITIONAL POSITION 1</v>
      </c>
      <c r="F250" s="251"/>
      <c r="G250" s="252">
        <f>Manning!H250</f>
        <v>0</v>
      </c>
      <c r="H250" s="252" t="str">
        <f>Manning!I250</f>
        <v>L</v>
      </c>
      <c r="I250" s="252"/>
      <c r="J250" s="569"/>
      <c r="K250" s="190"/>
      <c r="L250" s="7">
        <f t="shared" si="66"/>
        <v>0</v>
      </c>
      <c r="M250" s="7">
        <f t="shared" si="67"/>
        <v>0</v>
      </c>
      <c r="N250" s="6">
        <f t="shared" si="68"/>
        <v>0</v>
      </c>
      <c r="O250" s="6">
        <f t="shared" si="69"/>
        <v>0</v>
      </c>
      <c r="P250" s="6">
        <f t="shared" si="70"/>
        <v>0</v>
      </c>
    </row>
    <row r="251" spans="1:16" ht="15" customHeight="1">
      <c r="A251" s="442"/>
      <c r="B251" s="457"/>
      <c r="C251" s="223"/>
      <c r="D251" s="225"/>
      <c r="E251" s="251" t="str">
        <f>Manning!E251</f>
        <v>ADDITIONAL POSITION 2</v>
      </c>
      <c r="F251" s="251"/>
      <c r="G251" s="252">
        <f>Manning!H251</f>
        <v>0</v>
      </c>
      <c r="H251" s="252" t="str">
        <f>Manning!I251</f>
        <v>L</v>
      </c>
      <c r="I251" s="252"/>
      <c r="J251" s="569"/>
      <c r="K251" s="190"/>
      <c r="L251" s="7">
        <f t="shared" si="66"/>
        <v>0</v>
      </c>
      <c r="M251" s="7">
        <f t="shared" si="67"/>
        <v>0</v>
      </c>
      <c r="N251" s="6">
        <f t="shared" si="68"/>
        <v>0</v>
      </c>
      <c r="O251" s="6">
        <f t="shared" si="69"/>
        <v>0</v>
      </c>
      <c r="P251" s="6">
        <f t="shared" si="70"/>
        <v>0</v>
      </c>
    </row>
    <row r="252" spans="1:16" ht="15" customHeight="1">
      <c r="A252" s="442"/>
      <c r="B252" s="457"/>
      <c r="C252" s="223"/>
      <c r="D252" s="225"/>
      <c r="E252" s="216"/>
      <c r="F252" s="216"/>
      <c r="G252" s="216"/>
      <c r="H252" s="216"/>
      <c r="I252" s="216"/>
      <c r="J252" s="60"/>
      <c r="K252" s="60"/>
      <c r="L252" s="60"/>
      <c r="M252" s="60"/>
      <c r="N252" s="60"/>
      <c r="O252" s="60"/>
      <c r="P252" s="60"/>
    </row>
    <row r="253" spans="1:16" ht="15" customHeight="1">
      <c r="A253" s="442"/>
      <c r="B253" s="457"/>
      <c r="C253" s="223"/>
      <c r="D253" s="225"/>
      <c r="E253" s="221" t="str">
        <f>"TOTAL "&amp;E242</f>
        <v>TOTAL ROOM SERVICE</v>
      </c>
      <c r="F253" s="221"/>
      <c r="G253" s="226">
        <f>SUM(G243:G252)</f>
        <v>1</v>
      </c>
      <c r="H253" s="221"/>
      <c r="I253" s="221"/>
      <c r="J253" s="203">
        <f>SUM(J243:J252)</f>
        <v>2250</v>
      </c>
      <c r="K253" s="203"/>
      <c r="L253" s="203">
        <f>SUM(L243:L252)</f>
        <v>945</v>
      </c>
      <c r="M253" s="203">
        <f>SUM(M243:M252)</f>
        <v>3195</v>
      </c>
      <c r="N253" s="203">
        <f>SUM(N243:N252)</f>
        <v>38340</v>
      </c>
      <c r="O253" s="203">
        <f>SUM(O243:O252)</f>
        <v>3195</v>
      </c>
      <c r="P253" s="203">
        <f>SUM(P243:P252)</f>
        <v>38340</v>
      </c>
    </row>
    <row r="254" spans="1:16" ht="15" customHeight="1">
      <c r="A254" s="442"/>
      <c r="B254" s="457"/>
      <c r="C254" s="223"/>
      <c r="D254" s="210"/>
      <c r="E254" s="230"/>
      <c r="F254" s="230"/>
      <c r="G254" s="230"/>
      <c r="H254" s="230"/>
      <c r="I254" s="230"/>
      <c r="J254" s="63"/>
      <c r="K254" s="63"/>
      <c r="L254" s="63"/>
      <c r="M254" s="63"/>
      <c r="N254" s="63"/>
      <c r="O254" s="63"/>
      <c r="P254" s="63"/>
    </row>
    <row r="255" spans="1:16" ht="15" customHeight="1">
      <c r="A255" s="442"/>
      <c r="B255" s="457"/>
      <c r="C255" s="223"/>
      <c r="D255" s="225"/>
      <c r="E255" s="212" t="str">
        <f>Manning!E255</f>
        <v>RECREATION BAR</v>
      </c>
      <c r="F255" s="212"/>
      <c r="G255" s="212"/>
      <c r="H255" s="212"/>
      <c r="I255" s="212"/>
      <c r="J255" s="72"/>
      <c r="K255" s="72"/>
      <c r="L255" s="72"/>
      <c r="M255" s="72"/>
      <c r="N255" s="72"/>
      <c r="O255" s="72"/>
      <c r="P255" s="72"/>
    </row>
    <row r="256" spans="1:16" ht="15" customHeight="1">
      <c r="A256" s="442"/>
      <c r="B256" s="457"/>
      <c r="C256" s="223"/>
      <c r="D256" s="225"/>
      <c r="E256" s="213"/>
      <c r="F256" s="213"/>
      <c r="G256" s="213"/>
      <c r="H256" s="213"/>
      <c r="I256" s="213"/>
      <c r="J256" s="55"/>
      <c r="K256" s="55"/>
      <c r="L256" s="55"/>
      <c r="M256" s="55"/>
      <c r="N256" s="55"/>
      <c r="O256" s="55"/>
      <c r="P256" s="55"/>
    </row>
    <row r="257" spans="1:20" ht="15" customHeight="1">
      <c r="A257" s="442"/>
      <c r="B257" s="457"/>
      <c r="C257" s="223"/>
      <c r="D257" s="225"/>
      <c r="E257" s="251" t="str">
        <f>Manning!E257</f>
        <v>RESTAURANT MANAGER</v>
      </c>
      <c r="F257" s="251">
        <f>Manning!F257</f>
        <v>0</v>
      </c>
      <c r="G257" s="252">
        <f>Manning!H257</f>
        <v>0</v>
      </c>
      <c r="H257" s="252" t="str">
        <f>Manning!I257</f>
        <v>L</v>
      </c>
      <c r="I257" s="252"/>
      <c r="J257" s="579"/>
      <c r="K257" s="190"/>
      <c r="L257" s="7">
        <f t="shared" ref="L257:L264" si="71">J257*K257</f>
        <v>0</v>
      </c>
      <c r="M257" s="7">
        <f>IF(G257=0,0,J257+L257)</f>
        <v>0</v>
      </c>
      <c r="N257" s="6">
        <f>IF(G257=0,0,M257*12)</f>
        <v>0</v>
      </c>
      <c r="O257" s="6">
        <f>IF(G257=0,0,G257*M257)</f>
        <v>0</v>
      </c>
      <c r="P257" s="6">
        <f>IF(G257=0,0,G257*N257)</f>
        <v>0</v>
      </c>
    </row>
    <row r="258" spans="1:20" ht="15" customHeight="1">
      <c r="A258" s="442"/>
      <c r="B258" s="457"/>
      <c r="C258" s="223"/>
      <c r="D258" s="225"/>
      <c r="E258" s="251" t="str">
        <f>Manning!E258</f>
        <v>ASSISTANT MANAGER</v>
      </c>
      <c r="F258" s="251">
        <f>Manning!F258</f>
        <v>0</v>
      </c>
      <c r="G258" s="252">
        <f>Manning!H258</f>
        <v>0</v>
      </c>
      <c r="H258" s="252" t="str">
        <f>Manning!I258</f>
        <v>L</v>
      </c>
      <c r="I258" s="252"/>
      <c r="J258" s="579"/>
      <c r="K258" s="190"/>
      <c r="L258" s="7">
        <f t="shared" si="71"/>
        <v>0</v>
      </c>
      <c r="M258" s="7">
        <f t="shared" ref="M258:M264" si="72">IF(G258=0,0,J258+L258)</f>
        <v>0</v>
      </c>
      <c r="N258" s="6">
        <f t="shared" ref="N258:N264" si="73">IF(G258=0,0,M258*12)</f>
        <v>0</v>
      </c>
      <c r="O258" s="6">
        <f t="shared" ref="O258:O264" si="74">IF(G258=0,0,G258*M258)</f>
        <v>0</v>
      </c>
      <c r="P258" s="6">
        <f t="shared" ref="P258:P264" si="75">IF(G258=0,0,G258*N258)</f>
        <v>0</v>
      </c>
    </row>
    <row r="259" spans="1:20" ht="15" customHeight="1">
      <c r="A259" s="442"/>
      <c r="B259" s="457"/>
      <c r="C259" s="223"/>
      <c r="D259" s="225"/>
      <c r="E259" s="251" t="str">
        <f>Manning!E259</f>
        <v>SUPERVISOR</v>
      </c>
      <c r="F259" s="251">
        <f>Manning!F259</f>
        <v>0</v>
      </c>
      <c r="G259" s="252">
        <f>Manning!H259</f>
        <v>0</v>
      </c>
      <c r="H259" s="252" t="str">
        <f>Manning!I259</f>
        <v>L</v>
      </c>
      <c r="I259" s="252"/>
      <c r="J259" s="579"/>
      <c r="K259" s="190"/>
      <c r="L259" s="7">
        <f t="shared" si="71"/>
        <v>0</v>
      </c>
      <c r="M259" s="7">
        <f t="shared" si="72"/>
        <v>0</v>
      </c>
      <c r="N259" s="6">
        <f t="shared" si="73"/>
        <v>0</v>
      </c>
      <c r="O259" s="6">
        <f t="shared" si="74"/>
        <v>0</v>
      </c>
      <c r="P259" s="6">
        <f t="shared" si="75"/>
        <v>0</v>
      </c>
    </row>
    <row r="260" spans="1:20" s="176" customFormat="1" ht="15" customHeight="1">
      <c r="A260" s="442"/>
      <c r="B260" s="457"/>
      <c r="C260" s="223"/>
      <c r="D260" s="225"/>
      <c r="E260" s="251" t="str">
        <f>Manning!E260</f>
        <v>CAPTAIN</v>
      </c>
      <c r="F260" s="251">
        <f>Manning!F260</f>
        <v>0</v>
      </c>
      <c r="G260" s="252">
        <f>Manning!H260</f>
        <v>0</v>
      </c>
      <c r="H260" s="252" t="str">
        <f>Manning!I260</f>
        <v>L</v>
      </c>
      <c r="I260" s="252"/>
      <c r="J260" s="579"/>
      <c r="K260" s="190"/>
      <c r="L260" s="7">
        <f t="shared" si="71"/>
        <v>0</v>
      </c>
      <c r="M260" s="7">
        <f t="shared" si="72"/>
        <v>0</v>
      </c>
      <c r="N260" s="6">
        <f t="shared" si="73"/>
        <v>0</v>
      </c>
      <c r="O260" s="6">
        <f t="shared" si="74"/>
        <v>0</v>
      </c>
      <c r="P260" s="6">
        <f t="shared" si="75"/>
        <v>0</v>
      </c>
      <c r="Q260" s="175"/>
      <c r="R260" s="175"/>
      <c r="S260" s="175"/>
      <c r="T260" s="175"/>
    </row>
    <row r="261" spans="1:20" ht="15" customHeight="1">
      <c r="A261" s="442"/>
      <c r="B261" s="457"/>
      <c r="C261" s="223"/>
      <c r="D261" s="225"/>
      <c r="E261" s="251" t="str">
        <f>Manning!E261</f>
        <v>HOSTESS</v>
      </c>
      <c r="F261" s="251">
        <f>Manning!F261</f>
        <v>0</v>
      </c>
      <c r="G261" s="252">
        <f>Manning!H261</f>
        <v>0</v>
      </c>
      <c r="H261" s="252" t="str">
        <f>Manning!I261</f>
        <v>L</v>
      </c>
      <c r="I261" s="252"/>
      <c r="J261" s="579"/>
      <c r="K261" s="190"/>
      <c r="L261" s="7">
        <f t="shared" si="71"/>
        <v>0</v>
      </c>
      <c r="M261" s="7">
        <f t="shared" si="72"/>
        <v>0</v>
      </c>
      <c r="N261" s="6">
        <f t="shared" si="73"/>
        <v>0</v>
      </c>
      <c r="O261" s="6">
        <f t="shared" si="74"/>
        <v>0</v>
      </c>
      <c r="P261" s="6">
        <f t="shared" si="75"/>
        <v>0</v>
      </c>
    </row>
    <row r="262" spans="1:20" ht="15" customHeight="1">
      <c r="A262" s="442"/>
      <c r="B262" s="457"/>
      <c r="C262" s="223"/>
      <c r="D262" s="225"/>
      <c r="E262" s="251" t="str">
        <f>Manning!E262</f>
        <v>WAITER</v>
      </c>
      <c r="F262" s="251">
        <f>Manning!F262</f>
        <v>0</v>
      </c>
      <c r="G262" s="252">
        <f>Manning!H262</f>
        <v>3</v>
      </c>
      <c r="H262" s="252" t="str">
        <f>Manning!I262</f>
        <v>L</v>
      </c>
      <c r="I262" s="215">
        <f>Manning!J262</f>
        <v>0</v>
      </c>
      <c r="J262" s="579">
        <v>2250</v>
      </c>
      <c r="K262" s="190">
        <v>0.42</v>
      </c>
      <c r="L262" s="7">
        <f t="shared" si="71"/>
        <v>945</v>
      </c>
      <c r="M262" s="7">
        <f t="shared" si="72"/>
        <v>3195</v>
      </c>
      <c r="N262" s="6">
        <f t="shared" si="73"/>
        <v>38340</v>
      </c>
      <c r="O262" s="6">
        <f t="shared" si="74"/>
        <v>9585</v>
      </c>
      <c r="P262" s="6">
        <f t="shared" si="75"/>
        <v>115020</v>
      </c>
    </row>
    <row r="263" spans="1:20" ht="15" customHeight="1">
      <c r="A263" s="442"/>
      <c r="B263" s="457"/>
      <c r="C263" s="223"/>
      <c r="D263" s="225"/>
      <c r="E263" s="251" t="str">
        <f>Manning!E263</f>
        <v>ADDITIONAL POSITION 1</v>
      </c>
      <c r="F263" s="251"/>
      <c r="G263" s="252">
        <f>Manning!H263</f>
        <v>0</v>
      </c>
      <c r="H263" s="252" t="str">
        <f>Manning!I263</f>
        <v>L</v>
      </c>
      <c r="I263" s="252"/>
      <c r="J263" s="569"/>
      <c r="K263" s="190"/>
      <c r="L263" s="7">
        <f t="shared" si="71"/>
        <v>0</v>
      </c>
      <c r="M263" s="7">
        <f t="shared" si="72"/>
        <v>0</v>
      </c>
      <c r="N263" s="6">
        <f t="shared" si="73"/>
        <v>0</v>
      </c>
      <c r="O263" s="6">
        <f t="shared" si="74"/>
        <v>0</v>
      </c>
      <c r="P263" s="6">
        <f t="shared" si="75"/>
        <v>0</v>
      </c>
    </row>
    <row r="264" spans="1:20" ht="15" customHeight="1">
      <c r="A264" s="442"/>
      <c r="B264" s="457"/>
      <c r="C264" s="223"/>
      <c r="D264" s="225"/>
      <c r="E264" s="251" t="str">
        <f>Manning!E264</f>
        <v>ADDITIONAL POSITION 2</v>
      </c>
      <c r="F264" s="251"/>
      <c r="G264" s="252">
        <f>Manning!H264</f>
        <v>0</v>
      </c>
      <c r="H264" s="252" t="str">
        <f>Manning!I264</f>
        <v>L</v>
      </c>
      <c r="I264" s="252"/>
      <c r="J264" s="569"/>
      <c r="K264" s="190"/>
      <c r="L264" s="7">
        <f t="shared" si="71"/>
        <v>0</v>
      </c>
      <c r="M264" s="7">
        <f t="shared" si="72"/>
        <v>0</v>
      </c>
      <c r="N264" s="6">
        <f t="shared" si="73"/>
        <v>0</v>
      </c>
      <c r="O264" s="6">
        <f t="shared" si="74"/>
        <v>0</v>
      </c>
      <c r="P264" s="6">
        <f t="shared" si="75"/>
        <v>0</v>
      </c>
    </row>
    <row r="265" spans="1:20" ht="15" customHeight="1">
      <c r="A265" s="442"/>
      <c r="B265" s="457"/>
      <c r="C265" s="223"/>
      <c r="D265" s="225"/>
      <c r="E265" s="216"/>
      <c r="F265" s="216"/>
      <c r="G265" s="216"/>
      <c r="H265" s="216"/>
      <c r="I265" s="216"/>
      <c r="J265" s="60"/>
      <c r="K265" s="60"/>
      <c r="L265" s="60"/>
      <c r="M265" s="60"/>
      <c r="N265" s="60"/>
      <c r="O265" s="60"/>
      <c r="P265" s="60"/>
    </row>
    <row r="266" spans="1:20" ht="15" customHeight="1">
      <c r="A266" s="442"/>
      <c r="B266" s="457"/>
      <c r="C266" s="223"/>
      <c r="D266" s="225"/>
      <c r="E266" s="221" t="str">
        <f>"TOTAL "&amp;E255</f>
        <v>TOTAL RECREATION BAR</v>
      </c>
      <c r="F266" s="221"/>
      <c r="G266" s="226">
        <f>SUM(G256:G265)</f>
        <v>3</v>
      </c>
      <c r="H266" s="221"/>
      <c r="I266" s="221"/>
      <c r="J266" s="203">
        <f>SUM(J256:J265)</f>
        <v>2250</v>
      </c>
      <c r="K266" s="203"/>
      <c r="L266" s="203">
        <f>SUM(L256:L265)</f>
        <v>945</v>
      </c>
      <c r="M266" s="203">
        <f>SUM(M256:M265)</f>
        <v>3195</v>
      </c>
      <c r="N266" s="203">
        <f>SUM(N256:N265)</f>
        <v>38340</v>
      </c>
      <c r="O266" s="203">
        <f>SUM(O256:O265)</f>
        <v>9585</v>
      </c>
      <c r="P266" s="203">
        <f>SUM(P256:P265)</f>
        <v>115020</v>
      </c>
    </row>
    <row r="267" spans="1:20" ht="15" customHeight="1">
      <c r="A267" s="442"/>
      <c r="B267" s="457"/>
      <c r="C267" s="223"/>
      <c r="D267" s="210"/>
      <c r="E267" s="230"/>
      <c r="F267" s="230"/>
      <c r="G267" s="230"/>
      <c r="H267" s="230"/>
      <c r="I267" s="230"/>
      <c r="J267" s="63"/>
      <c r="K267" s="63"/>
      <c r="L267" s="63"/>
      <c r="M267" s="63"/>
      <c r="N267" s="63"/>
      <c r="O267" s="63"/>
      <c r="P267" s="63"/>
    </row>
    <row r="268" spans="1:20" ht="15" customHeight="1">
      <c r="A268" s="442"/>
      <c r="B268" s="457"/>
      <c r="C268" s="223"/>
      <c r="D268" s="225"/>
      <c r="E268" s="212" t="str">
        <f>Manning!E268</f>
        <v>BAVARIA DELI</v>
      </c>
      <c r="F268" s="212"/>
      <c r="G268" s="212"/>
      <c r="H268" s="212"/>
      <c r="I268" s="212"/>
      <c r="J268" s="72"/>
      <c r="K268" s="72"/>
      <c r="L268" s="72"/>
      <c r="M268" s="72"/>
      <c r="N268" s="72"/>
      <c r="O268" s="72"/>
      <c r="P268" s="72"/>
    </row>
    <row r="269" spans="1:20" s="1" customFormat="1" ht="15" customHeight="1">
      <c r="A269" s="442"/>
      <c r="B269" s="457"/>
      <c r="C269" s="223"/>
      <c r="D269" s="225"/>
      <c r="E269" s="213"/>
      <c r="F269" s="213"/>
      <c r="G269" s="213"/>
      <c r="H269" s="213"/>
      <c r="I269" s="213"/>
      <c r="J269" s="55"/>
      <c r="K269" s="55"/>
      <c r="L269" s="55"/>
      <c r="M269" s="55"/>
      <c r="N269" s="55"/>
      <c r="O269" s="55"/>
      <c r="P269" s="55"/>
      <c r="Q269" s="163"/>
      <c r="R269" s="163"/>
      <c r="S269" s="163"/>
      <c r="T269" s="163"/>
    </row>
    <row r="270" spans="1:20" ht="15" customHeight="1">
      <c r="A270" s="442"/>
      <c r="B270" s="457"/>
      <c r="C270" s="223"/>
      <c r="D270" s="225"/>
      <c r="E270" s="214" t="str">
        <f>Manning!E270</f>
        <v>MANAGER</v>
      </c>
      <c r="F270" s="214">
        <f>Manning!F270</f>
        <v>0</v>
      </c>
      <c r="G270" s="254">
        <f>Manning!H270</f>
        <v>0</v>
      </c>
      <c r="H270" s="254" t="str">
        <f>Manning!I270</f>
        <v>L</v>
      </c>
      <c r="I270" s="254"/>
      <c r="J270" s="569"/>
      <c r="K270" s="190"/>
      <c r="L270" s="7">
        <f t="shared" ref="L270:L276" si="76">J270*K270</f>
        <v>0</v>
      </c>
      <c r="M270" s="7">
        <f>IF(G270=0,0,J270+L270)</f>
        <v>0</v>
      </c>
      <c r="N270" s="6">
        <f>IF(G270=0,0,M270*12)</f>
        <v>0</v>
      </c>
      <c r="O270" s="6">
        <f>IF(G270=0,0,G270*M270)</f>
        <v>0</v>
      </c>
      <c r="P270" s="6">
        <f>IF(G270=0,0,G270*N270)</f>
        <v>0</v>
      </c>
    </row>
    <row r="271" spans="1:20" ht="15" customHeight="1">
      <c r="A271" s="442"/>
      <c r="B271" s="457"/>
      <c r="C271" s="223"/>
      <c r="D271" s="225"/>
      <c r="E271" s="214" t="str">
        <f>Manning!E271</f>
        <v>ASSISTANT MANAGER</v>
      </c>
      <c r="F271" s="214">
        <f>Manning!F271</f>
        <v>0</v>
      </c>
      <c r="G271" s="254">
        <f>Manning!H271</f>
        <v>0</v>
      </c>
      <c r="H271" s="254" t="str">
        <f>Manning!I271</f>
        <v>L</v>
      </c>
      <c r="I271" s="254"/>
      <c r="J271" s="579"/>
      <c r="K271" s="190"/>
      <c r="L271" s="7">
        <f t="shared" si="76"/>
        <v>0</v>
      </c>
      <c r="M271" s="7">
        <f t="shared" ref="M271:M276" si="77">IF(G271=0,0,J271+L271)</f>
        <v>0</v>
      </c>
      <c r="N271" s="6">
        <f t="shared" ref="N271:N276" si="78">IF(G271=0,0,M271*12)</f>
        <v>0</v>
      </c>
      <c r="O271" s="6">
        <f t="shared" ref="O271:O276" si="79">IF(G271=0,0,G271*M271)</f>
        <v>0</v>
      </c>
      <c r="P271" s="6">
        <f t="shared" ref="P271:P276" si="80">IF(G271=0,0,G271*N271)</f>
        <v>0</v>
      </c>
    </row>
    <row r="272" spans="1:20" ht="15" customHeight="1">
      <c r="A272" s="442"/>
      <c r="B272" s="457"/>
      <c r="C272" s="223"/>
      <c r="D272" s="225"/>
      <c r="E272" s="214" t="str">
        <f>Manning!E272</f>
        <v>SUPERVISOR</v>
      </c>
      <c r="F272" s="214">
        <f>Manning!F272</f>
        <v>0</v>
      </c>
      <c r="G272" s="254">
        <f>Manning!H272</f>
        <v>0</v>
      </c>
      <c r="H272" s="254" t="str">
        <f>Manning!I272</f>
        <v>L</v>
      </c>
      <c r="I272" s="254"/>
      <c r="J272" s="579"/>
      <c r="K272" s="190"/>
      <c r="L272" s="7">
        <f t="shared" si="76"/>
        <v>0</v>
      </c>
      <c r="M272" s="7">
        <f t="shared" si="77"/>
        <v>0</v>
      </c>
      <c r="N272" s="6">
        <f t="shared" si="78"/>
        <v>0</v>
      </c>
      <c r="O272" s="6">
        <f t="shared" si="79"/>
        <v>0</v>
      </c>
      <c r="P272" s="6">
        <f t="shared" si="80"/>
        <v>0</v>
      </c>
    </row>
    <row r="273" spans="1:16" ht="15" customHeight="1">
      <c r="A273" s="442"/>
      <c r="B273" s="457"/>
      <c r="C273" s="223"/>
      <c r="D273" s="225"/>
      <c r="E273" s="214" t="str">
        <f>Manning!E273</f>
        <v>CAPTAIN</v>
      </c>
      <c r="F273" s="214">
        <f>Manning!F273</f>
        <v>0</v>
      </c>
      <c r="G273" s="254">
        <f>Manning!H273</f>
        <v>0</v>
      </c>
      <c r="H273" s="254" t="str">
        <f>Manning!I273</f>
        <v>L</v>
      </c>
      <c r="I273" s="254"/>
      <c r="J273" s="579"/>
      <c r="K273" s="190"/>
      <c r="L273" s="7">
        <f t="shared" si="76"/>
        <v>0</v>
      </c>
      <c r="M273" s="7">
        <f t="shared" si="77"/>
        <v>0</v>
      </c>
      <c r="N273" s="6">
        <f t="shared" si="78"/>
        <v>0</v>
      </c>
      <c r="O273" s="6">
        <f t="shared" si="79"/>
        <v>0</v>
      </c>
      <c r="P273" s="6">
        <f t="shared" si="80"/>
        <v>0</v>
      </c>
    </row>
    <row r="274" spans="1:16" ht="15" customHeight="1">
      <c r="A274" s="442"/>
      <c r="B274" s="457"/>
      <c r="C274" s="223"/>
      <c r="D274" s="225"/>
      <c r="E274" s="214" t="str">
        <f>Manning!E274</f>
        <v>WAITER</v>
      </c>
      <c r="F274" s="214">
        <f>Manning!F274</f>
        <v>0</v>
      </c>
      <c r="G274" s="254">
        <f>Manning!H274</f>
        <v>0</v>
      </c>
      <c r="H274" s="254" t="str">
        <f>Manning!I274</f>
        <v>L</v>
      </c>
      <c r="I274" s="254"/>
      <c r="J274" s="579"/>
      <c r="K274" s="190"/>
      <c r="L274" s="7">
        <f t="shared" si="76"/>
        <v>0</v>
      </c>
      <c r="M274" s="7">
        <f t="shared" si="77"/>
        <v>0</v>
      </c>
      <c r="N274" s="6">
        <f t="shared" si="78"/>
        <v>0</v>
      </c>
      <c r="O274" s="6">
        <f t="shared" si="79"/>
        <v>0</v>
      </c>
      <c r="P274" s="6">
        <f t="shared" si="80"/>
        <v>0</v>
      </c>
    </row>
    <row r="275" spans="1:16" ht="15" customHeight="1">
      <c r="A275" s="442"/>
      <c r="B275" s="457"/>
      <c r="C275" s="223"/>
      <c r="D275" s="225"/>
      <c r="E275" s="214" t="str">
        <f>Manning!E275</f>
        <v>ADDITIONAL POSITION 1</v>
      </c>
      <c r="F275" s="214"/>
      <c r="G275" s="254">
        <f>Manning!H275</f>
        <v>0</v>
      </c>
      <c r="H275" s="254" t="str">
        <f>Manning!I275</f>
        <v>L</v>
      </c>
      <c r="I275" s="254"/>
      <c r="J275" s="569"/>
      <c r="K275" s="190"/>
      <c r="L275" s="7">
        <f t="shared" si="76"/>
        <v>0</v>
      </c>
      <c r="M275" s="7">
        <f t="shared" si="77"/>
        <v>0</v>
      </c>
      <c r="N275" s="6">
        <f t="shared" si="78"/>
        <v>0</v>
      </c>
      <c r="O275" s="6">
        <f t="shared" si="79"/>
        <v>0</v>
      </c>
      <c r="P275" s="6">
        <f t="shared" si="80"/>
        <v>0</v>
      </c>
    </row>
    <row r="276" spans="1:16" ht="15" customHeight="1">
      <c r="A276" s="442"/>
      <c r="B276" s="457"/>
      <c r="C276" s="223"/>
      <c r="D276" s="225"/>
      <c r="E276" s="214" t="str">
        <f>Manning!E276</f>
        <v>ADDITIONAL POSITION 2</v>
      </c>
      <c r="F276" s="214"/>
      <c r="G276" s="254">
        <f>Manning!H276</f>
        <v>0</v>
      </c>
      <c r="H276" s="254" t="str">
        <f>Manning!I276</f>
        <v>L</v>
      </c>
      <c r="I276" s="254"/>
      <c r="J276" s="569"/>
      <c r="K276" s="190"/>
      <c r="L276" s="7">
        <f t="shared" si="76"/>
        <v>0</v>
      </c>
      <c r="M276" s="7">
        <f t="shared" si="77"/>
        <v>0</v>
      </c>
      <c r="N276" s="6">
        <f t="shared" si="78"/>
        <v>0</v>
      </c>
      <c r="O276" s="6">
        <f t="shared" si="79"/>
        <v>0</v>
      </c>
      <c r="P276" s="6">
        <f t="shared" si="80"/>
        <v>0</v>
      </c>
    </row>
    <row r="277" spans="1:16" ht="15" customHeight="1">
      <c r="A277" s="442"/>
      <c r="B277" s="457"/>
      <c r="C277" s="223"/>
      <c r="D277" s="225"/>
      <c r="E277" s="216"/>
      <c r="F277" s="216"/>
      <c r="G277" s="216"/>
      <c r="H277" s="216"/>
      <c r="I277" s="216"/>
      <c r="J277" s="60"/>
      <c r="K277" s="60"/>
      <c r="L277" s="60"/>
      <c r="M277" s="60"/>
      <c r="N277" s="60"/>
      <c r="O277" s="60"/>
      <c r="P277" s="60"/>
    </row>
    <row r="278" spans="1:16" ht="15" customHeight="1">
      <c r="A278" s="442"/>
      <c r="B278" s="457"/>
      <c r="C278" s="223"/>
      <c r="D278" s="225"/>
      <c r="E278" s="221" t="str">
        <f>"TOTAL "&amp;E268</f>
        <v>TOTAL BAVARIA DELI</v>
      </c>
      <c r="F278" s="221"/>
      <c r="G278" s="226">
        <f>SUM(G269:G277)</f>
        <v>0</v>
      </c>
      <c r="H278" s="221"/>
      <c r="I278" s="221"/>
      <c r="J278" s="57">
        <f>SUM(J269:J277)</f>
        <v>0</v>
      </c>
      <c r="K278" s="57"/>
      <c r="L278" s="57">
        <f>SUM(L269:L277)</f>
        <v>0</v>
      </c>
      <c r="M278" s="57">
        <f>SUM(M269:M277)</f>
        <v>0</v>
      </c>
      <c r="N278" s="57">
        <f>SUM(N269:N277)</f>
        <v>0</v>
      </c>
      <c r="O278" s="57">
        <f>SUM(O269:O277)</f>
        <v>0</v>
      </c>
      <c r="P278" s="57">
        <f>SUM(P269:P277)</f>
        <v>0</v>
      </c>
    </row>
    <row r="279" spans="1:16" ht="15" customHeight="1">
      <c r="A279" s="442"/>
      <c r="B279" s="457"/>
      <c r="C279" s="223"/>
      <c r="D279" s="210"/>
      <c r="E279" s="230"/>
      <c r="F279" s="230"/>
      <c r="G279" s="230"/>
      <c r="H279" s="230"/>
      <c r="I279" s="230"/>
      <c r="J279" s="63"/>
      <c r="K279" s="63"/>
      <c r="L279" s="63"/>
      <c r="M279" s="63"/>
      <c r="N279" s="63"/>
      <c r="O279" s="63"/>
      <c r="P279" s="63"/>
    </row>
    <row r="280" spans="1:16" ht="15" customHeight="1">
      <c r="A280" s="442"/>
      <c r="B280" s="457"/>
      <c r="C280" s="223"/>
      <c r="D280" s="225"/>
      <c r="E280" s="212" t="str">
        <f>Manning!E280</f>
        <v>LOBBY LOUNGE</v>
      </c>
      <c r="F280" s="212"/>
      <c r="G280" s="212"/>
      <c r="H280" s="212"/>
      <c r="I280" s="212"/>
      <c r="J280" s="72"/>
      <c r="K280" s="72"/>
      <c r="L280" s="72"/>
      <c r="M280" s="72"/>
      <c r="N280" s="72"/>
      <c r="O280" s="72"/>
      <c r="P280" s="72"/>
    </row>
    <row r="281" spans="1:16" ht="15" customHeight="1">
      <c r="A281" s="442"/>
      <c r="B281" s="457"/>
      <c r="C281" s="223"/>
      <c r="D281" s="225"/>
      <c r="E281" s="213"/>
      <c r="F281" s="213"/>
      <c r="G281" s="213"/>
      <c r="H281" s="213"/>
      <c r="I281" s="213"/>
      <c r="J281" s="55"/>
      <c r="K281" s="55"/>
      <c r="L281" s="55"/>
      <c r="M281" s="55"/>
      <c r="N281" s="55"/>
      <c r="O281" s="55"/>
      <c r="P281" s="55"/>
    </row>
    <row r="282" spans="1:16" ht="15" customHeight="1">
      <c r="A282" s="442"/>
      <c r="B282" s="457"/>
      <c r="C282" s="223"/>
      <c r="D282" s="225"/>
      <c r="E282" s="214" t="str">
        <f>Manning!E282</f>
        <v>ASSISTANT MANAGER</v>
      </c>
      <c r="F282" s="214">
        <f>Manning!F282</f>
        <v>0</v>
      </c>
      <c r="G282" s="252">
        <f>Manning!H282</f>
        <v>0</v>
      </c>
      <c r="H282" s="252" t="str">
        <f>Manning!I282</f>
        <v>L</v>
      </c>
      <c r="I282" s="252"/>
      <c r="J282" s="579"/>
      <c r="K282" s="190"/>
      <c r="L282" s="7">
        <f>J282*K282</f>
        <v>0</v>
      </c>
      <c r="M282" s="7">
        <f>IF(G282=0,0,J282+L282)</f>
        <v>0</v>
      </c>
      <c r="N282" s="6">
        <f>IF(G282=0,0,M282*12)</f>
        <v>0</v>
      </c>
      <c r="O282" s="6">
        <f>IF(G282=0,0,G282*M282)</f>
        <v>0</v>
      </c>
      <c r="P282" s="6">
        <f>IF(G282=0,0,G282*N282)</f>
        <v>0</v>
      </c>
    </row>
    <row r="283" spans="1:16" ht="15" customHeight="1">
      <c r="A283" s="442"/>
      <c r="B283" s="457"/>
      <c r="C283" s="223"/>
      <c r="D283" s="225"/>
      <c r="E283" s="214" t="str">
        <f>Manning!E283</f>
        <v>SUPERVISOR</v>
      </c>
      <c r="F283" s="214">
        <f>Manning!F283</f>
        <v>0</v>
      </c>
      <c r="G283" s="252">
        <f>Manning!H283</f>
        <v>0</v>
      </c>
      <c r="H283" s="252" t="str">
        <f>Manning!I283</f>
        <v>L</v>
      </c>
      <c r="I283" s="252"/>
      <c r="J283" s="579"/>
      <c r="K283" s="190"/>
      <c r="L283" s="7">
        <f>J283*K283</f>
        <v>0</v>
      </c>
      <c r="M283" s="7">
        <f>IF(G283=0,0,J283+L283)</f>
        <v>0</v>
      </c>
      <c r="N283" s="6">
        <f>IF(G283=0,0,M283*12)</f>
        <v>0</v>
      </c>
      <c r="O283" s="6">
        <f>IF(G283=0,0,G283*M283)</f>
        <v>0</v>
      </c>
      <c r="P283" s="6">
        <f>IF(G283=0,0,G283*N283)</f>
        <v>0</v>
      </c>
    </row>
    <row r="284" spans="1:16" ht="15" customHeight="1">
      <c r="A284" s="442"/>
      <c r="B284" s="457"/>
      <c r="C284" s="223"/>
      <c r="D284" s="225"/>
      <c r="E284" s="214" t="str">
        <f>Manning!E284</f>
        <v>HOSTESS</v>
      </c>
      <c r="F284" s="214">
        <f>Manning!F284</f>
        <v>0</v>
      </c>
      <c r="G284" s="252">
        <f>Manning!H284</f>
        <v>0</v>
      </c>
      <c r="H284" s="252" t="str">
        <f>Manning!I284</f>
        <v>L</v>
      </c>
      <c r="I284" s="252"/>
      <c r="J284" s="579"/>
      <c r="K284" s="190"/>
      <c r="L284" s="7">
        <f>J284*K284</f>
        <v>0</v>
      </c>
      <c r="M284" s="7">
        <f>IF(G284=0,0,J284+L284)</f>
        <v>0</v>
      </c>
      <c r="N284" s="6">
        <f>IF(G284=0,0,M284*12)</f>
        <v>0</v>
      </c>
      <c r="O284" s="6">
        <f>IF(G284=0,0,G284*M284)</f>
        <v>0</v>
      </c>
      <c r="P284" s="6">
        <f>IF(G284=0,0,G284*N284)</f>
        <v>0</v>
      </c>
    </row>
    <row r="285" spans="1:16" ht="15" customHeight="1">
      <c r="A285" s="442"/>
      <c r="B285" s="457"/>
      <c r="C285" s="223"/>
      <c r="D285" s="225"/>
      <c r="E285" s="214" t="str">
        <f>Manning!E285</f>
        <v>WAITER</v>
      </c>
      <c r="F285" s="214"/>
      <c r="G285" s="252">
        <f>Manning!H285</f>
        <v>0</v>
      </c>
      <c r="H285" s="252" t="str">
        <f>Manning!I285</f>
        <v>L</v>
      </c>
      <c r="I285" s="252"/>
      <c r="J285" s="569"/>
      <c r="K285" s="190"/>
      <c r="L285" s="7">
        <f>J285*K285</f>
        <v>0</v>
      </c>
      <c r="M285" s="7">
        <f>IF(G285=0,0,J285+L285)</f>
        <v>0</v>
      </c>
      <c r="N285" s="6">
        <f>IF(G285=0,0,M285*12)</f>
        <v>0</v>
      </c>
      <c r="O285" s="6">
        <f>IF(G285=0,0,G285*M285)</f>
        <v>0</v>
      </c>
      <c r="P285" s="6">
        <f>IF(G285=0,0,G285*N285)</f>
        <v>0</v>
      </c>
    </row>
    <row r="286" spans="1:16" ht="15" customHeight="1">
      <c r="A286" s="442"/>
      <c r="B286" s="457"/>
      <c r="C286" s="223"/>
      <c r="D286" s="225"/>
      <c r="E286" s="214" t="str">
        <f>Manning!E286</f>
        <v>ADDITIONAL POSITION 2</v>
      </c>
      <c r="F286" s="214"/>
      <c r="G286" s="252">
        <f>Manning!H286</f>
        <v>0</v>
      </c>
      <c r="H286" s="252" t="str">
        <f>Manning!I286</f>
        <v>L</v>
      </c>
      <c r="I286" s="252"/>
      <c r="J286" s="569"/>
      <c r="K286" s="190"/>
      <c r="L286" s="7">
        <f>J286*K286</f>
        <v>0</v>
      </c>
      <c r="M286" s="7">
        <f>IF(G286=0,0,J286+L286)</f>
        <v>0</v>
      </c>
      <c r="N286" s="6">
        <f>IF(G286=0,0,M286*12)</f>
        <v>0</v>
      </c>
      <c r="O286" s="6">
        <f>IF(G286=0,0,G286*M286)</f>
        <v>0</v>
      </c>
      <c r="P286" s="6">
        <f>IF(G286=0,0,G286*N286)</f>
        <v>0</v>
      </c>
    </row>
    <row r="287" spans="1:16" ht="15" customHeight="1">
      <c r="A287" s="442"/>
      <c r="B287" s="457"/>
      <c r="C287" s="223"/>
      <c r="D287" s="225"/>
      <c r="E287" s="216"/>
      <c r="F287" s="216"/>
      <c r="G287" s="216"/>
      <c r="H287" s="216"/>
      <c r="I287" s="216"/>
      <c r="J287" s="60"/>
      <c r="K287" s="60"/>
      <c r="L287" s="60"/>
      <c r="M287" s="60"/>
      <c r="N287" s="60"/>
      <c r="O287" s="60"/>
      <c r="P287" s="60"/>
    </row>
    <row r="288" spans="1:16" ht="15" customHeight="1">
      <c r="A288" s="442"/>
      <c r="B288" s="457"/>
      <c r="C288" s="223"/>
      <c r="D288" s="225"/>
      <c r="E288" s="221" t="str">
        <f>"TOTAL "&amp;E280</f>
        <v>TOTAL LOBBY LOUNGE</v>
      </c>
      <c r="F288" s="221"/>
      <c r="G288" s="226">
        <f>SUM(G281:G287)</f>
        <v>0</v>
      </c>
      <c r="H288" s="221"/>
      <c r="I288" s="221"/>
      <c r="J288" s="203">
        <f>SUM(J281:J287)</f>
        <v>0</v>
      </c>
      <c r="K288" s="57"/>
      <c r="L288" s="203">
        <f>SUM(L281:L287)</f>
        <v>0</v>
      </c>
      <c r="M288" s="203">
        <f>SUM(M281:M287)</f>
        <v>0</v>
      </c>
      <c r="N288" s="203">
        <f>SUM(N281:N287)</f>
        <v>0</v>
      </c>
      <c r="O288" s="203">
        <f>SUM(O281:O287)</f>
        <v>0</v>
      </c>
      <c r="P288" s="203">
        <f>SUM(P281:P287)</f>
        <v>0</v>
      </c>
    </row>
    <row r="289" spans="1:16" ht="15" customHeight="1">
      <c r="A289" s="442"/>
      <c r="B289" s="457"/>
      <c r="C289" s="223"/>
      <c r="D289" s="210"/>
      <c r="E289" s="230"/>
      <c r="F289" s="230"/>
      <c r="G289" s="230"/>
      <c r="H289" s="230"/>
      <c r="I289" s="230"/>
      <c r="J289" s="63"/>
      <c r="K289" s="63"/>
      <c r="L289" s="63"/>
      <c r="M289" s="63"/>
      <c r="N289" s="63"/>
      <c r="O289" s="63"/>
      <c r="P289" s="63"/>
    </row>
    <row r="290" spans="1:16" ht="15" customHeight="1">
      <c r="A290" s="442"/>
      <c r="B290" s="457"/>
      <c r="C290" s="223"/>
      <c r="D290" s="225"/>
      <c r="E290" s="212" t="str">
        <f>Manning!E290</f>
        <v>LOBBY LOUNGE BAR</v>
      </c>
      <c r="F290" s="212"/>
      <c r="G290" s="212"/>
      <c r="H290" s="212"/>
      <c r="I290" s="212"/>
      <c r="J290" s="72"/>
      <c r="K290" s="72"/>
      <c r="L290" s="72"/>
      <c r="M290" s="72"/>
      <c r="N290" s="72"/>
      <c r="O290" s="72"/>
      <c r="P290" s="72"/>
    </row>
    <row r="291" spans="1:16" ht="15" customHeight="1">
      <c r="A291" s="442"/>
      <c r="B291" s="457"/>
      <c r="C291" s="223"/>
      <c r="D291" s="225"/>
      <c r="E291" s="213"/>
      <c r="F291" s="213"/>
      <c r="G291" s="213"/>
      <c r="H291" s="213"/>
      <c r="I291" s="213"/>
      <c r="J291" s="55"/>
      <c r="K291" s="55"/>
      <c r="L291" s="55"/>
      <c r="M291" s="55"/>
      <c r="N291" s="55"/>
      <c r="O291" s="55"/>
      <c r="P291" s="55"/>
    </row>
    <row r="292" spans="1:16" ht="15" customHeight="1">
      <c r="A292" s="442"/>
      <c r="B292" s="457"/>
      <c r="C292" s="223"/>
      <c r="D292" s="225"/>
      <c r="E292" s="214" t="str">
        <f>Manning!E292</f>
        <v>BAR MANAGER</v>
      </c>
      <c r="F292" s="214">
        <f>Manning!F292</f>
        <v>0</v>
      </c>
      <c r="G292" s="252">
        <f>Manning!H292</f>
        <v>1</v>
      </c>
      <c r="H292" s="252" t="str">
        <f>Manning!I292</f>
        <v>L</v>
      </c>
      <c r="I292" s="215" t="str">
        <f>Manning!J292</f>
        <v>L4</v>
      </c>
      <c r="J292" s="778">
        <v>5000</v>
      </c>
      <c r="K292" s="190">
        <v>0.42</v>
      </c>
      <c r="L292" s="7">
        <f>J292*K292</f>
        <v>2100</v>
      </c>
      <c r="M292" s="7">
        <f>IF(G292=0,0,J292+L292)</f>
        <v>7100</v>
      </c>
      <c r="N292" s="6">
        <f>IF(G292=0,0,M292*12)</f>
        <v>85200</v>
      </c>
      <c r="O292" s="6">
        <f>IF(G292=0,0,G292*M292)</f>
        <v>7100</v>
      </c>
      <c r="P292" s="6">
        <f>IF(G292=0,0,G292*N292)</f>
        <v>85200</v>
      </c>
    </row>
    <row r="293" spans="1:16" ht="15" customHeight="1">
      <c r="A293" s="442"/>
      <c r="B293" s="457"/>
      <c r="C293" s="223"/>
      <c r="D293" s="225"/>
      <c r="E293" s="214" t="str">
        <f>Manning!E293</f>
        <v>SUPERVISOR</v>
      </c>
      <c r="F293" s="214">
        <f>Manning!F293</f>
        <v>0</v>
      </c>
      <c r="G293" s="252">
        <f>Manning!H293</f>
        <v>3</v>
      </c>
      <c r="H293" s="252" t="str">
        <f>Manning!I293</f>
        <v>L</v>
      </c>
      <c r="I293" s="215" t="str">
        <f>Manning!J293</f>
        <v>L5</v>
      </c>
      <c r="J293" s="778">
        <v>3000</v>
      </c>
      <c r="K293" s="190">
        <v>0.42</v>
      </c>
      <c r="L293" s="7">
        <f>J293*K293</f>
        <v>1260</v>
      </c>
      <c r="M293" s="7">
        <f>IF(G293=0,0,J293+L293)</f>
        <v>4260</v>
      </c>
      <c r="N293" s="6">
        <f>IF(G293=0,0,M293*12)</f>
        <v>51120</v>
      </c>
      <c r="O293" s="6">
        <f>IF(G293=0,0,G293*M293)</f>
        <v>12780</v>
      </c>
      <c r="P293" s="6">
        <f>IF(G293=0,0,G293*N293)</f>
        <v>153360</v>
      </c>
    </row>
    <row r="294" spans="1:16" ht="15" customHeight="1">
      <c r="A294" s="442"/>
      <c r="B294" s="457"/>
      <c r="C294" s="223"/>
      <c r="D294" s="225"/>
      <c r="E294" s="214" t="str">
        <f>Manning!E294</f>
        <v>WAITER</v>
      </c>
      <c r="F294" s="214">
        <f>Manning!F294</f>
        <v>0</v>
      </c>
      <c r="G294" s="252">
        <f>Manning!H294</f>
        <v>6</v>
      </c>
      <c r="H294" s="252" t="str">
        <f>Manning!I294</f>
        <v>L</v>
      </c>
      <c r="I294" s="215" t="str">
        <f>Manning!J294</f>
        <v>L7</v>
      </c>
      <c r="J294" s="778">
        <v>2250</v>
      </c>
      <c r="K294" s="190">
        <v>0.42</v>
      </c>
      <c r="L294" s="7">
        <f>J294*K294</f>
        <v>945</v>
      </c>
      <c r="M294" s="7">
        <f>IF(G294=0,0,J294+L294)</f>
        <v>3195</v>
      </c>
      <c r="N294" s="6">
        <f>IF(G294=0,0,M294*12)</f>
        <v>38340</v>
      </c>
      <c r="O294" s="6">
        <f>IF(G294=0,0,G294*M294)</f>
        <v>19170</v>
      </c>
      <c r="P294" s="6">
        <f>IF(G294=0,0,G294*N294)</f>
        <v>230040</v>
      </c>
    </row>
    <row r="295" spans="1:16" ht="15" customHeight="1">
      <c r="A295" s="442"/>
      <c r="B295" s="457"/>
      <c r="C295" s="223"/>
      <c r="D295" s="225"/>
      <c r="E295" s="214" t="str">
        <f>Manning!E295</f>
        <v>ADDITIONAL POSITION 1</v>
      </c>
      <c r="F295" s="214"/>
      <c r="G295" s="252">
        <f>Manning!H295</f>
        <v>0</v>
      </c>
      <c r="H295" s="252" t="str">
        <f>Manning!I295</f>
        <v>L</v>
      </c>
      <c r="I295" s="252"/>
      <c r="J295" s="569"/>
      <c r="K295" s="190"/>
      <c r="L295" s="7">
        <f>J295*K295</f>
        <v>0</v>
      </c>
      <c r="M295" s="7">
        <f>IF(G295=0,0,J295+L295)</f>
        <v>0</v>
      </c>
      <c r="N295" s="6">
        <f>IF(G295=0,0,M295*12)</f>
        <v>0</v>
      </c>
      <c r="O295" s="6">
        <f>IF(G295=0,0,G295*M295)</f>
        <v>0</v>
      </c>
      <c r="P295" s="6">
        <f>IF(G295=0,0,G295*N295)</f>
        <v>0</v>
      </c>
    </row>
    <row r="296" spans="1:16" ht="15" customHeight="1">
      <c r="A296" s="442"/>
      <c r="B296" s="457"/>
      <c r="C296" s="223"/>
      <c r="D296" s="225"/>
      <c r="E296" s="214" t="str">
        <f>Manning!E296</f>
        <v>ADDITIONAL POSITION 2</v>
      </c>
      <c r="F296" s="214"/>
      <c r="G296" s="252">
        <f>Manning!H296</f>
        <v>0</v>
      </c>
      <c r="H296" s="252" t="str">
        <f>Manning!I296</f>
        <v>L</v>
      </c>
      <c r="I296" s="252"/>
      <c r="J296" s="569"/>
      <c r="K296" s="190"/>
      <c r="L296" s="7">
        <f>J296*K296</f>
        <v>0</v>
      </c>
      <c r="M296" s="7">
        <f>IF(G296=0,0,J296+L296)</f>
        <v>0</v>
      </c>
      <c r="N296" s="6">
        <f>IF(G296=0,0,M296*12)</f>
        <v>0</v>
      </c>
      <c r="O296" s="6">
        <f>IF(G296=0,0,G296*M296)</f>
        <v>0</v>
      </c>
      <c r="P296" s="6">
        <f>IF(G296=0,0,G296*N296)</f>
        <v>0</v>
      </c>
    </row>
    <row r="297" spans="1:16" ht="15" customHeight="1">
      <c r="A297" s="442"/>
      <c r="B297" s="457"/>
      <c r="C297" s="223"/>
      <c r="D297" s="225"/>
      <c r="E297" s="216"/>
      <c r="F297" s="216"/>
      <c r="G297" s="216"/>
      <c r="H297" s="216"/>
      <c r="I297" s="216"/>
      <c r="J297" s="60"/>
      <c r="K297" s="60"/>
      <c r="L297" s="60"/>
      <c r="M297" s="60"/>
      <c r="N297" s="60"/>
      <c r="O297" s="60"/>
      <c r="P297" s="60"/>
    </row>
    <row r="298" spans="1:16" ht="15" customHeight="1">
      <c r="A298" s="442"/>
      <c r="B298" s="457"/>
      <c r="C298" s="223"/>
      <c r="D298" s="225"/>
      <c r="E298" s="221" t="str">
        <f>"TOTAL "&amp;E290</f>
        <v>TOTAL LOBBY LOUNGE BAR</v>
      </c>
      <c r="F298" s="221"/>
      <c r="G298" s="226">
        <f>SUM(G291:G297)</f>
        <v>10</v>
      </c>
      <c r="H298" s="221"/>
      <c r="I298" s="221"/>
      <c r="J298" s="203">
        <f>SUM(J291:J297)</f>
        <v>10250</v>
      </c>
      <c r="K298" s="57"/>
      <c r="L298" s="203">
        <f>SUM(L291:L297)</f>
        <v>4305</v>
      </c>
      <c r="M298" s="203">
        <f>SUM(M291:M297)</f>
        <v>14555</v>
      </c>
      <c r="N298" s="203">
        <f>SUM(N291:N297)</f>
        <v>174660</v>
      </c>
      <c r="O298" s="203">
        <f>SUM(O291:O297)</f>
        <v>39050</v>
      </c>
      <c r="P298" s="203">
        <f>SUM(P291:P297)</f>
        <v>468600</v>
      </c>
    </row>
    <row r="299" spans="1:16" ht="15" customHeight="1">
      <c r="A299" s="442"/>
      <c r="B299" s="457"/>
      <c r="C299" s="223"/>
      <c r="D299" s="224" t="str">
        <f>"TOTAL "&amp;D176</f>
        <v xml:space="preserve">TOTAL FOOD &amp; BEVEVERAGE SERVICE </v>
      </c>
      <c r="E299" s="236"/>
      <c r="F299" s="236"/>
      <c r="G299" s="237">
        <f>+G278+G214+G201+G298+G288+G253+G266+G240+G227+G189</f>
        <v>100</v>
      </c>
      <c r="H299" s="236"/>
      <c r="I299" s="236"/>
      <c r="J299" s="205">
        <f>+J278+J214+J201+J298+J288+J253+J266+J240+J227+J189</f>
        <v>96000</v>
      </c>
      <c r="K299" s="75"/>
      <c r="L299" s="205">
        <f>+L278+L214+L201+L298+L288+L253+L266+L240+L227+L189</f>
        <v>40320</v>
      </c>
      <c r="M299" s="205">
        <f>+M278+M214+M201+M298+M288+M253+M266+M240+M227+M189</f>
        <v>136320</v>
      </c>
      <c r="N299" s="205">
        <f>+N278+N214+N201+N298+N288+N253+N266+N240+N227+N189</f>
        <v>1635840</v>
      </c>
      <c r="O299" s="205">
        <f>+O278+O214+O201+O298+O288+O253+O266+O240+O227+O189</f>
        <v>392275</v>
      </c>
      <c r="P299" s="205">
        <f>+P278+P214+P201+P298+P288+P253+P266+P240+P227+P189</f>
        <v>4707300</v>
      </c>
    </row>
    <row r="300" spans="1:16" ht="15" customHeight="1">
      <c r="A300" s="442"/>
      <c r="B300" s="457"/>
      <c r="C300" s="210"/>
      <c r="D300" s="210"/>
      <c r="E300" s="243"/>
      <c r="F300" s="243"/>
      <c r="G300" s="243"/>
      <c r="H300" s="243"/>
      <c r="I300" s="243"/>
      <c r="J300" s="77"/>
      <c r="K300" s="77"/>
      <c r="L300" s="77"/>
      <c r="M300" s="77"/>
      <c r="N300" s="77"/>
      <c r="O300" s="77"/>
      <c r="P300" s="77"/>
    </row>
    <row r="301" spans="1:16" ht="15" customHeight="1">
      <c r="A301" s="442"/>
      <c r="B301" s="457"/>
      <c r="C301" s="250"/>
      <c r="D301" s="255" t="str">
        <f>Manning!D301</f>
        <v xml:space="preserve">KITCHEN  </v>
      </c>
      <c r="E301" s="600"/>
      <c r="F301" s="600"/>
      <c r="G301" s="600"/>
      <c r="H301" s="600"/>
      <c r="I301" s="600"/>
      <c r="J301" s="619"/>
      <c r="K301" s="619"/>
      <c r="L301" s="619"/>
      <c r="M301" s="619"/>
      <c r="N301" s="619"/>
      <c r="O301" s="619"/>
      <c r="P301" s="620"/>
    </row>
    <row r="302" spans="1:16" ht="15" customHeight="1">
      <c r="A302" s="442"/>
      <c r="B302" s="457"/>
      <c r="C302" s="223"/>
      <c r="D302" s="225"/>
      <c r="E302" s="212" t="str">
        <f>Manning!E302</f>
        <v>WESTERN KITCHEN BUFFET</v>
      </c>
      <c r="F302" s="212"/>
      <c r="G302" s="212"/>
      <c r="H302" s="212"/>
      <c r="I302" s="212"/>
      <c r="J302" s="72"/>
      <c r="K302" s="72"/>
      <c r="L302" s="72"/>
      <c r="M302" s="72"/>
      <c r="N302" s="72"/>
      <c r="O302" s="72"/>
      <c r="P302" s="72"/>
    </row>
    <row r="303" spans="1:16" ht="15" customHeight="1">
      <c r="A303" s="442"/>
      <c r="B303" s="457"/>
      <c r="C303" s="223"/>
      <c r="D303" s="225"/>
      <c r="E303" s="213"/>
      <c r="F303" s="213"/>
      <c r="G303" s="213"/>
      <c r="H303" s="213"/>
      <c r="I303" s="213"/>
      <c r="J303" s="55"/>
      <c r="K303" s="55"/>
      <c r="L303" s="55"/>
      <c r="M303" s="55"/>
      <c r="N303" s="55"/>
      <c r="O303" s="55"/>
      <c r="P303" s="55"/>
    </row>
    <row r="304" spans="1:16" ht="15" customHeight="1">
      <c r="A304" s="442"/>
      <c r="B304" s="457"/>
      <c r="C304" s="223"/>
      <c r="D304" s="225"/>
      <c r="E304" s="214" t="str">
        <f>Manning!E304</f>
        <v>EXECUTIVE SOUS CHEF</v>
      </c>
      <c r="F304" s="214">
        <f>Manning!F304</f>
        <v>0</v>
      </c>
      <c r="G304" s="215">
        <f>Manning!H304</f>
        <v>1</v>
      </c>
      <c r="H304" s="215" t="str">
        <f>Manning!I304</f>
        <v>L</v>
      </c>
      <c r="I304" s="215" t="str">
        <f>Manning!J304</f>
        <v>L3</v>
      </c>
      <c r="J304" s="578">
        <v>16000</v>
      </c>
      <c r="K304" s="190">
        <v>0.42</v>
      </c>
      <c r="L304" s="7">
        <f t="shared" ref="L304:L315" si="81">J304*K304</f>
        <v>6720</v>
      </c>
      <c r="M304" s="7">
        <f>IF(G304=0,0,J304+L304)</f>
        <v>22720</v>
      </c>
      <c r="N304" s="6">
        <f>IF(G304=0,0,M304*12)</f>
        <v>272640</v>
      </c>
      <c r="O304" s="6">
        <f>IF(G304=0,0,G304*M304)</f>
        <v>22720</v>
      </c>
      <c r="P304" s="6">
        <f>IF(G304=0,0,G304*N304)</f>
        <v>272640</v>
      </c>
    </row>
    <row r="305" spans="1:16" ht="15" customHeight="1">
      <c r="A305" s="442"/>
      <c r="B305" s="457"/>
      <c r="C305" s="223"/>
      <c r="D305" s="225"/>
      <c r="E305" s="214" t="str">
        <f>Manning!E305</f>
        <v>JUNIOR SOUS CHEF</v>
      </c>
      <c r="F305" s="214">
        <f>Manning!F305</f>
        <v>0</v>
      </c>
      <c r="G305" s="215">
        <f>Manning!H305</f>
        <v>1</v>
      </c>
      <c r="H305" s="215" t="str">
        <f>Manning!I305</f>
        <v>L</v>
      </c>
      <c r="I305" s="215" t="str">
        <f>Manning!J305</f>
        <v>L4</v>
      </c>
      <c r="J305" s="579">
        <v>12000</v>
      </c>
      <c r="K305" s="190">
        <v>0.42</v>
      </c>
      <c r="L305" s="7">
        <f t="shared" si="81"/>
        <v>5040</v>
      </c>
      <c r="M305" s="7">
        <f t="shared" ref="M305:M315" si="82">IF(G305=0,0,J305+L305)</f>
        <v>17040</v>
      </c>
      <c r="N305" s="6">
        <f t="shared" ref="N305:N315" si="83">IF(G305=0,0,M305*12)</f>
        <v>204480</v>
      </c>
      <c r="O305" s="6">
        <f t="shared" ref="O305:O315" si="84">IF(G305=0,0,G305*M305)</f>
        <v>17040</v>
      </c>
      <c r="P305" s="6">
        <f t="shared" ref="P305:P315" si="85">IF(G305=0,0,G305*N305)</f>
        <v>204480</v>
      </c>
    </row>
    <row r="306" spans="1:16" ht="15" customHeight="1">
      <c r="A306" s="442"/>
      <c r="B306" s="457"/>
      <c r="C306" s="223"/>
      <c r="D306" s="225"/>
      <c r="E306" s="214" t="str">
        <f>Manning!E306</f>
        <v>CHEF DE PARTIE</v>
      </c>
      <c r="F306" s="214">
        <f>Manning!F306</f>
        <v>0</v>
      </c>
      <c r="G306" s="215">
        <f>Manning!H306</f>
        <v>2</v>
      </c>
      <c r="H306" s="215" t="str">
        <f>Manning!I306</f>
        <v>L</v>
      </c>
      <c r="I306" s="215" t="str">
        <f>Manning!J306</f>
        <v>L5</v>
      </c>
      <c r="J306" s="579">
        <v>8000</v>
      </c>
      <c r="K306" s="190">
        <v>0.42</v>
      </c>
      <c r="L306" s="7">
        <f t="shared" si="81"/>
        <v>3360</v>
      </c>
      <c r="M306" s="7">
        <f t="shared" si="82"/>
        <v>11360</v>
      </c>
      <c r="N306" s="6">
        <f t="shared" si="83"/>
        <v>136320</v>
      </c>
      <c r="O306" s="6">
        <f t="shared" si="84"/>
        <v>22720</v>
      </c>
      <c r="P306" s="6">
        <f t="shared" si="85"/>
        <v>272640</v>
      </c>
    </row>
    <row r="307" spans="1:16" ht="15" customHeight="1">
      <c r="A307" s="442"/>
      <c r="B307" s="457"/>
      <c r="C307" s="223"/>
      <c r="D307" s="225"/>
      <c r="E307" s="214" t="str">
        <f>Manning!E307</f>
        <v>COMMIS (1ST)</v>
      </c>
      <c r="F307" s="214">
        <f>Manning!F307</f>
        <v>0</v>
      </c>
      <c r="G307" s="215">
        <f>Manning!H307</f>
        <v>3</v>
      </c>
      <c r="H307" s="215" t="str">
        <f>Manning!I307</f>
        <v>L</v>
      </c>
      <c r="I307" s="215" t="str">
        <f>Manning!J307</f>
        <v>L6</v>
      </c>
      <c r="J307" s="579">
        <v>2000</v>
      </c>
      <c r="K307" s="190">
        <v>0.42</v>
      </c>
      <c r="L307" s="7">
        <f t="shared" si="81"/>
        <v>840</v>
      </c>
      <c r="M307" s="7">
        <f t="shared" si="82"/>
        <v>2840</v>
      </c>
      <c r="N307" s="6">
        <f t="shared" si="83"/>
        <v>34080</v>
      </c>
      <c r="O307" s="6">
        <f t="shared" si="84"/>
        <v>8520</v>
      </c>
      <c r="P307" s="6">
        <f t="shared" si="85"/>
        <v>102240</v>
      </c>
    </row>
    <row r="308" spans="1:16" ht="15" customHeight="1">
      <c r="A308" s="442"/>
      <c r="B308" s="457"/>
      <c r="C308" s="223"/>
      <c r="D308" s="225"/>
      <c r="E308" s="214" t="str">
        <f>Manning!E308</f>
        <v>KITCHEN HELPER</v>
      </c>
      <c r="F308" s="214">
        <f>Manning!F308</f>
        <v>0</v>
      </c>
      <c r="G308" s="215">
        <f>Manning!H308</f>
        <v>3</v>
      </c>
      <c r="H308" s="215" t="str">
        <f>Manning!I308</f>
        <v>L</v>
      </c>
      <c r="I308" s="215" t="str">
        <f>Manning!J308</f>
        <v>L6</v>
      </c>
      <c r="J308" s="579">
        <v>1750</v>
      </c>
      <c r="K308" s="190">
        <v>0.42</v>
      </c>
      <c r="L308" s="7">
        <f t="shared" si="81"/>
        <v>735</v>
      </c>
      <c r="M308" s="7">
        <f t="shared" si="82"/>
        <v>2485</v>
      </c>
      <c r="N308" s="6">
        <f t="shared" si="83"/>
        <v>29820</v>
      </c>
      <c r="O308" s="6">
        <f t="shared" si="84"/>
        <v>7455</v>
      </c>
      <c r="P308" s="6">
        <f t="shared" si="85"/>
        <v>89460</v>
      </c>
    </row>
    <row r="309" spans="1:16" ht="15" customHeight="1">
      <c r="A309" s="442"/>
      <c r="B309" s="457"/>
      <c r="C309" s="223"/>
      <c r="D309" s="225"/>
      <c r="E309" s="214" t="str">
        <f>Manning!E309</f>
        <v>NIGHT SHIFT CHEF</v>
      </c>
      <c r="F309" s="214">
        <f>Manning!F309</f>
        <v>0</v>
      </c>
      <c r="G309" s="215">
        <f>Manning!H309</f>
        <v>0</v>
      </c>
      <c r="H309" s="215" t="str">
        <f>Manning!I309</f>
        <v>L</v>
      </c>
      <c r="I309" s="215"/>
      <c r="J309" s="579"/>
      <c r="K309" s="190"/>
      <c r="L309" s="7">
        <f t="shared" si="81"/>
        <v>0</v>
      </c>
      <c r="M309" s="7">
        <f t="shared" si="82"/>
        <v>0</v>
      </c>
      <c r="N309" s="6">
        <f t="shared" si="83"/>
        <v>0</v>
      </c>
      <c r="O309" s="6">
        <f t="shared" si="84"/>
        <v>0</v>
      </c>
      <c r="P309" s="6">
        <f t="shared" si="85"/>
        <v>0</v>
      </c>
    </row>
    <row r="310" spans="1:16" ht="15" customHeight="1">
      <c r="A310" s="442"/>
      <c r="B310" s="457"/>
      <c r="C310" s="223"/>
      <c r="D310" s="225"/>
      <c r="E310" s="214" t="str">
        <f>Manning!E310</f>
        <v>BUTCHER</v>
      </c>
      <c r="F310" s="214">
        <f>Manning!F310</f>
        <v>0</v>
      </c>
      <c r="G310" s="215">
        <f>Manning!H310</f>
        <v>0</v>
      </c>
      <c r="H310" s="215" t="str">
        <f>Manning!I310</f>
        <v>L</v>
      </c>
      <c r="I310" s="215"/>
      <c r="J310" s="579"/>
      <c r="K310" s="190"/>
      <c r="L310" s="7">
        <f t="shared" si="81"/>
        <v>0</v>
      </c>
      <c r="M310" s="7">
        <f t="shared" si="82"/>
        <v>0</v>
      </c>
      <c r="N310" s="6">
        <f t="shared" si="83"/>
        <v>0</v>
      </c>
      <c r="O310" s="6">
        <f t="shared" si="84"/>
        <v>0</v>
      </c>
      <c r="P310" s="6">
        <f t="shared" si="85"/>
        <v>0</v>
      </c>
    </row>
    <row r="311" spans="1:16" ht="15" customHeight="1">
      <c r="A311" s="442"/>
      <c r="B311" s="457"/>
      <c r="C311" s="223"/>
      <c r="D311" s="225"/>
      <c r="E311" s="214" t="str">
        <f>Manning!E311</f>
        <v>KITCHEN ARTIST</v>
      </c>
      <c r="F311" s="214">
        <f>Manning!F311</f>
        <v>0</v>
      </c>
      <c r="G311" s="215">
        <f>Manning!H311</f>
        <v>1</v>
      </c>
      <c r="H311" s="215" t="str">
        <f>Manning!I311</f>
        <v>L</v>
      </c>
      <c r="I311" s="215" t="str">
        <f>Manning!J311</f>
        <v>L5</v>
      </c>
      <c r="J311" s="579">
        <v>4500</v>
      </c>
      <c r="K311" s="190">
        <v>0.42</v>
      </c>
      <c r="L311" s="7">
        <f t="shared" si="81"/>
        <v>1890</v>
      </c>
      <c r="M311" s="7">
        <f t="shared" si="82"/>
        <v>6390</v>
      </c>
      <c r="N311" s="6">
        <f t="shared" si="83"/>
        <v>76680</v>
      </c>
      <c r="O311" s="6">
        <f t="shared" si="84"/>
        <v>6390</v>
      </c>
      <c r="P311" s="6">
        <f t="shared" si="85"/>
        <v>76680</v>
      </c>
    </row>
    <row r="312" spans="1:16" ht="15" customHeight="1">
      <c r="A312" s="442"/>
      <c r="B312" s="457"/>
      <c r="C312" s="223"/>
      <c r="D312" s="225"/>
      <c r="E312" s="214" t="str">
        <f>Manning!E312</f>
        <v>COMMIS (2ND)</v>
      </c>
      <c r="F312" s="214"/>
      <c r="G312" s="215">
        <f>Manning!H312</f>
        <v>2</v>
      </c>
      <c r="H312" s="215" t="str">
        <f>Manning!I312</f>
        <v>L</v>
      </c>
      <c r="I312" s="215" t="str">
        <f>Manning!J312</f>
        <v>L6</v>
      </c>
      <c r="J312" s="579">
        <v>2000</v>
      </c>
      <c r="K312" s="190">
        <v>0.42</v>
      </c>
      <c r="L312" s="7">
        <f t="shared" si="81"/>
        <v>840</v>
      </c>
      <c r="M312" s="7">
        <f t="shared" si="82"/>
        <v>2840</v>
      </c>
      <c r="N312" s="6">
        <f t="shared" si="83"/>
        <v>34080</v>
      </c>
      <c r="O312" s="6">
        <f t="shared" si="84"/>
        <v>5680</v>
      </c>
      <c r="P312" s="6">
        <f t="shared" si="85"/>
        <v>68160</v>
      </c>
    </row>
    <row r="313" spans="1:16" ht="15" customHeight="1">
      <c r="A313" s="442"/>
      <c r="B313" s="457"/>
      <c r="C313" s="223"/>
      <c r="D313" s="225"/>
      <c r="E313" s="214" t="str">
        <f>Manning!E313</f>
        <v>COMMIS (3RD)</v>
      </c>
      <c r="F313" s="214"/>
      <c r="G313" s="215">
        <f>Manning!H313</f>
        <v>0</v>
      </c>
      <c r="H313" s="215" t="str">
        <f>Manning!I313</f>
        <v>L</v>
      </c>
      <c r="I313" s="215"/>
      <c r="J313" s="579"/>
      <c r="K313" s="190"/>
      <c r="L313" s="7">
        <f t="shared" si="81"/>
        <v>0</v>
      </c>
      <c r="M313" s="7">
        <f t="shared" si="82"/>
        <v>0</v>
      </c>
      <c r="N313" s="6">
        <f t="shared" si="83"/>
        <v>0</v>
      </c>
      <c r="O313" s="6">
        <f t="shared" si="84"/>
        <v>0</v>
      </c>
      <c r="P313" s="6">
        <f t="shared" si="85"/>
        <v>0</v>
      </c>
    </row>
    <row r="314" spans="1:16" ht="15" customHeight="1">
      <c r="A314" s="442"/>
      <c r="B314" s="457"/>
      <c r="C314" s="223"/>
      <c r="D314" s="225"/>
      <c r="E314" s="214" t="str">
        <f>Manning!E314</f>
        <v>ADDITIONAL POSITION 3</v>
      </c>
      <c r="F314" s="214"/>
      <c r="G314" s="215">
        <f>Manning!H314</f>
        <v>0</v>
      </c>
      <c r="H314" s="215" t="str">
        <f>Manning!I314</f>
        <v>L</v>
      </c>
      <c r="I314" s="215"/>
      <c r="J314" s="569"/>
      <c r="K314" s="190"/>
      <c r="L314" s="7">
        <f t="shared" si="81"/>
        <v>0</v>
      </c>
      <c r="M314" s="7">
        <f t="shared" si="82"/>
        <v>0</v>
      </c>
      <c r="N314" s="6">
        <f t="shared" si="83"/>
        <v>0</v>
      </c>
      <c r="O314" s="6">
        <f t="shared" si="84"/>
        <v>0</v>
      </c>
      <c r="P314" s="6">
        <f t="shared" si="85"/>
        <v>0</v>
      </c>
    </row>
    <row r="315" spans="1:16" ht="15" customHeight="1">
      <c r="A315" s="442"/>
      <c r="B315" s="457"/>
      <c r="C315" s="223"/>
      <c r="D315" s="225"/>
      <c r="E315" s="214" t="str">
        <f>Manning!E315</f>
        <v>ADDITIONAL POSITION 4</v>
      </c>
      <c r="F315" s="214"/>
      <c r="G315" s="215">
        <f>Manning!H315</f>
        <v>0</v>
      </c>
      <c r="H315" s="215" t="str">
        <f>Manning!I315</f>
        <v>L</v>
      </c>
      <c r="I315" s="215"/>
      <c r="J315" s="569"/>
      <c r="K315" s="190"/>
      <c r="L315" s="7">
        <f t="shared" si="81"/>
        <v>0</v>
      </c>
      <c r="M315" s="7">
        <f t="shared" si="82"/>
        <v>0</v>
      </c>
      <c r="N315" s="6">
        <f t="shared" si="83"/>
        <v>0</v>
      </c>
      <c r="O315" s="6">
        <f t="shared" si="84"/>
        <v>0</v>
      </c>
      <c r="P315" s="6">
        <f t="shared" si="85"/>
        <v>0</v>
      </c>
    </row>
    <row r="316" spans="1:16" ht="15" customHeight="1">
      <c r="A316" s="443"/>
      <c r="B316" s="462"/>
      <c r="C316" s="233"/>
      <c r="D316" s="234"/>
      <c r="E316" s="216"/>
      <c r="F316" s="216"/>
      <c r="G316" s="216"/>
      <c r="H316" s="216"/>
      <c r="I316" s="216"/>
      <c r="J316" s="60"/>
      <c r="K316" s="60"/>
      <c r="L316" s="60"/>
      <c r="M316" s="60"/>
      <c r="N316" s="60"/>
      <c r="O316" s="60"/>
      <c r="P316" s="60"/>
    </row>
    <row r="317" spans="1:16" ht="15" customHeight="1">
      <c r="A317" s="442"/>
      <c r="B317" s="457"/>
      <c r="C317" s="223"/>
      <c r="D317" s="225"/>
      <c r="E317" s="221" t="str">
        <f>"TOTAL "&amp;E302</f>
        <v>TOTAL WESTERN KITCHEN BUFFET</v>
      </c>
      <c r="F317" s="221"/>
      <c r="G317" s="226">
        <f>SUM(G303:G316)</f>
        <v>13</v>
      </c>
      <c r="H317" s="221"/>
      <c r="I317" s="221"/>
      <c r="J317" s="57">
        <f>SUM(J303:J316)</f>
        <v>46250</v>
      </c>
      <c r="K317" s="57"/>
      <c r="L317" s="57">
        <f>SUM(L303:L316)</f>
        <v>19425</v>
      </c>
      <c r="M317" s="57">
        <f>SUM(M303:M316)</f>
        <v>65675</v>
      </c>
      <c r="N317" s="57">
        <f>SUM(N303:N316)</f>
        <v>788100</v>
      </c>
      <c r="O317" s="57">
        <f>SUM(O303:O316)</f>
        <v>90525</v>
      </c>
      <c r="P317" s="57">
        <f>SUM(P303:P316)</f>
        <v>1086300</v>
      </c>
    </row>
    <row r="318" spans="1:16" ht="15" customHeight="1">
      <c r="A318" s="442"/>
      <c r="B318" s="457"/>
      <c r="C318" s="223"/>
      <c r="D318" s="210"/>
      <c r="E318" s="230"/>
      <c r="F318" s="230"/>
      <c r="G318" s="230"/>
      <c r="H318" s="230"/>
      <c r="I318" s="230"/>
      <c r="J318" s="63"/>
      <c r="K318" s="63"/>
      <c r="L318" s="63"/>
      <c r="M318" s="63"/>
      <c r="N318" s="63"/>
      <c r="O318" s="63"/>
      <c r="P318" s="63"/>
    </row>
    <row r="319" spans="1:16" ht="15" customHeight="1">
      <c r="A319" s="442"/>
      <c r="B319" s="457"/>
      <c r="C319" s="223"/>
      <c r="D319" s="225"/>
      <c r="E319" s="212" t="str">
        <f>Manning!E319</f>
        <v>WESTERN KITCHEN GRILL</v>
      </c>
      <c r="F319" s="212"/>
      <c r="G319" s="212"/>
      <c r="H319" s="212"/>
      <c r="I319" s="212"/>
      <c r="J319" s="72"/>
      <c r="K319" s="72"/>
      <c r="L319" s="72"/>
      <c r="M319" s="72"/>
      <c r="N319" s="72"/>
      <c r="O319" s="72"/>
      <c r="P319" s="72"/>
    </row>
    <row r="320" spans="1:16" ht="15" customHeight="1">
      <c r="A320" s="442"/>
      <c r="B320" s="457"/>
      <c r="C320" s="223"/>
      <c r="D320" s="225"/>
      <c r="E320" s="213"/>
      <c r="F320" s="213"/>
      <c r="G320" s="213"/>
      <c r="H320" s="213"/>
      <c r="I320" s="213"/>
      <c r="J320" s="55"/>
      <c r="K320" s="55"/>
      <c r="L320" s="55"/>
      <c r="M320" s="55"/>
      <c r="N320" s="55"/>
      <c r="O320" s="55"/>
      <c r="P320" s="55"/>
    </row>
    <row r="321" spans="1:16" ht="15" customHeight="1">
      <c r="A321" s="442"/>
      <c r="B321" s="457"/>
      <c r="C321" s="223"/>
      <c r="D321" s="225"/>
      <c r="E321" s="214" t="str">
        <f>Manning!E321</f>
        <v>HEAD CHEF</v>
      </c>
      <c r="F321" s="214">
        <f>Manning!F321</f>
        <v>0</v>
      </c>
      <c r="G321" s="215">
        <f>Manning!H321</f>
        <v>0</v>
      </c>
      <c r="H321" s="215" t="str">
        <f>Manning!I321</f>
        <v>L</v>
      </c>
      <c r="I321" s="215"/>
      <c r="J321" s="569"/>
      <c r="K321" s="190"/>
      <c r="L321" s="7">
        <f t="shared" ref="L321:L326" si="86">J321*K321</f>
        <v>0</v>
      </c>
      <c r="M321" s="7">
        <f t="shared" ref="M321:M326" si="87">IF(G321=0,0,J321+L321)</f>
        <v>0</v>
      </c>
      <c r="N321" s="6">
        <f t="shared" ref="N321:N326" si="88">IF(G321=0,0,M321*12)</f>
        <v>0</v>
      </c>
      <c r="O321" s="6">
        <f t="shared" ref="O321:O326" si="89">IF(G321=0,0,G321*M321)</f>
        <v>0</v>
      </c>
      <c r="P321" s="6">
        <f t="shared" ref="P321:P326" si="90">IF(G321=0,0,G321*N321)</f>
        <v>0</v>
      </c>
    </row>
    <row r="322" spans="1:16" ht="15" customHeight="1">
      <c r="A322" s="442"/>
      <c r="B322" s="457"/>
      <c r="C322" s="223"/>
      <c r="D322" s="225"/>
      <c r="E322" s="214" t="str">
        <f>Manning!E322</f>
        <v>SOUS CHEF</v>
      </c>
      <c r="F322" s="214">
        <f>Manning!F322</f>
        <v>0</v>
      </c>
      <c r="G322" s="215">
        <f>Manning!H322</f>
        <v>0</v>
      </c>
      <c r="H322" s="215" t="str">
        <f>Manning!I322</f>
        <v>L</v>
      </c>
      <c r="I322" s="215"/>
      <c r="J322" s="569"/>
      <c r="K322" s="190"/>
      <c r="L322" s="7">
        <f t="shared" si="86"/>
        <v>0</v>
      </c>
      <c r="M322" s="7">
        <f t="shared" si="87"/>
        <v>0</v>
      </c>
      <c r="N322" s="6">
        <f t="shared" si="88"/>
        <v>0</v>
      </c>
      <c r="O322" s="6">
        <f t="shared" si="89"/>
        <v>0</v>
      </c>
      <c r="P322" s="6">
        <f t="shared" si="90"/>
        <v>0</v>
      </c>
    </row>
    <row r="323" spans="1:16" ht="15" customHeight="1">
      <c r="A323" s="442"/>
      <c r="B323" s="457"/>
      <c r="C323" s="223"/>
      <c r="D323" s="225"/>
      <c r="E323" s="214" t="str">
        <f>Manning!E323</f>
        <v>CHEF DE PARTIE</v>
      </c>
      <c r="F323" s="214">
        <f>Manning!F323</f>
        <v>0</v>
      </c>
      <c r="G323" s="215">
        <f>Manning!H323</f>
        <v>0</v>
      </c>
      <c r="H323" s="215" t="str">
        <f>Manning!I323</f>
        <v>L</v>
      </c>
      <c r="I323" s="215"/>
      <c r="J323" s="569"/>
      <c r="K323" s="190"/>
      <c r="L323" s="7">
        <f t="shared" si="86"/>
        <v>0</v>
      </c>
      <c r="M323" s="7">
        <f t="shared" si="87"/>
        <v>0</v>
      </c>
      <c r="N323" s="6">
        <f t="shared" si="88"/>
        <v>0</v>
      </c>
      <c r="O323" s="6">
        <f t="shared" si="89"/>
        <v>0</v>
      </c>
      <c r="P323" s="6">
        <f t="shared" si="90"/>
        <v>0</v>
      </c>
    </row>
    <row r="324" spans="1:16" ht="15" customHeight="1">
      <c r="A324" s="442"/>
      <c r="B324" s="457"/>
      <c r="C324" s="223"/>
      <c r="D324" s="225"/>
      <c r="E324" s="214" t="str">
        <f>Manning!E324</f>
        <v>COOK</v>
      </c>
      <c r="F324" s="214">
        <f>Manning!F324</f>
        <v>0</v>
      </c>
      <c r="G324" s="215">
        <f>Manning!H324</f>
        <v>0</v>
      </c>
      <c r="H324" s="215" t="str">
        <f>Manning!I324</f>
        <v>L</v>
      </c>
      <c r="I324" s="215"/>
      <c r="J324" s="569"/>
      <c r="K324" s="190"/>
      <c r="L324" s="7">
        <f t="shared" si="86"/>
        <v>0</v>
      </c>
      <c r="M324" s="7">
        <f t="shared" si="87"/>
        <v>0</v>
      </c>
      <c r="N324" s="6">
        <f t="shared" si="88"/>
        <v>0</v>
      </c>
      <c r="O324" s="6">
        <f t="shared" si="89"/>
        <v>0</v>
      </c>
      <c r="P324" s="6">
        <f t="shared" si="90"/>
        <v>0</v>
      </c>
    </row>
    <row r="325" spans="1:16" ht="15" customHeight="1">
      <c r="A325" s="442"/>
      <c r="B325" s="457"/>
      <c r="C325" s="223"/>
      <c r="D325" s="225"/>
      <c r="E325" s="214" t="str">
        <f>Manning!E325</f>
        <v>ADDITIONAL POSITION 1</v>
      </c>
      <c r="F325" s="214"/>
      <c r="G325" s="215">
        <f>Manning!H325</f>
        <v>0</v>
      </c>
      <c r="H325" s="215" t="str">
        <f>Manning!I325</f>
        <v>L</v>
      </c>
      <c r="I325" s="215"/>
      <c r="J325" s="569"/>
      <c r="K325" s="190"/>
      <c r="L325" s="7">
        <f t="shared" si="86"/>
        <v>0</v>
      </c>
      <c r="M325" s="7">
        <f t="shared" si="87"/>
        <v>0</v>
      </c>
      <c r="N325" s="6">
        <f t="shared" si="88"/>
        <v>0</v>
      </c>
      <c r="O325" s="6">
        <f t="shared" si="89"/>
        <v>0</v>
      </c>
      <c r="P325" s="6">
        <f t="shared" si="90"/>
        <v>0</v>
      </c>
    </row>
    <row r="326" spans="1:16" ht="15" customHeight="1">
      <c r="A326" s="442"/>
      <c r="B326" s="457"/>
      <c r="C326" s="223"/>
      <c r="D326" s="225"/>
      <c r="E326" s="214" t="str">
        <f>Manning!E326</f>
        <v>ADDITIONAL POSITION 2</v>
      </c>
      <c r="F326" s="214"/>
      <c r="G326" s="215">
        <f>Manning!H326</f>
        <v>0</v>
      </c>
      <c r="H326" s="215" t="str">
        <f>Manning!I326</f>
        <v>L</v>
      </c>
      <c r="I326" s="215"/>
      <c r="J326" s="569"/>
      <c r="K326" s="190"/>
      <c r="L326" s="7">
        <f t="shared" si="86"/>
        <v>0</v>
      </c>
      <c r="M326" s="7">
        <f t="shared" si="87"/>
        <v>0</v>
      </c>
      <c r="N326" s="6">
        <f t="shared" si="88"/>
        <v>0</v>
      </c>
      <c r="O326" s="6">
        <f t="shared" si="89"/>
        <v>0</v>
      </c>
      <c r="P326" s="6">
        <f t="shared" si="90"/>
        <v>0</v>
      </c>
    </row>
    <row r="327" spans="1:16" ht="15" customHeight="1">
      <c r="A327" s="443"/>
      <c r="B327" s="462"/>
      <c r="C327" s="233"/>
      <c r="D327" s="234"/>
      <c r="E327" s="216"/>
      <c r="F327" s="216"/>
      <c r="G327" s="216"/>
      <c r="H327" s="216"/>
      <c r="I327" s="216"/>
      <c r="J327" s="60"/>
      <c r="K327" s="60"/>
      <c r="L327" s="60"/>
      <c r="M327" s="60"/>
      <c r="N327" s="60"/>
      <c r="O327" s="60"/>
      <c r="P327" s="60"/>
    </row>
    <row r="328" spans="1:16" ht="15" customHeight="1">
      <c r="A328" s="442"/>
      <c r="B328" s="457"/>
      <c r="C328" s="223"/>
      <c r="D328" s="225"/>
      <c r="E328" s="221" t="str">
        <f>"TOTAL "&amp;E319</f>
        <v>TOTAL WESTERN KITCHEN GRILL</v>
      </c>
      <c r="F328" s="221"/>
      <c r="G328" s="226">
        <f>SUM(G320:G327)</f>
        <v>0</v>
      </c>
      <c r="H328" s="221"/>
      <c r="I328" s="221"/>
      <c r="J328" s="57">
        <f>SUM(J320:J327)</f>
        <v>0</v>
      </c>
      <c r="K328" s="57"/>
      <c r="L328" s="57">
        <f>SUM(L320:L327)</f>
        <v>0</v>
      </c>
      <c r="M328" s="57">
        <f>SUM(M320:M327)</f>
        <v>0</v>
      </c>
      <c r="N328" s="57">
        <f>SUM(N320:N327)</f>
        <v>0</v>
      </c>
      <c r="O328" s="57">
        <f>SUM(O320:O327)</f>
        <v>0</v>
      </c>
      <c r="P328" s="57">
        <f>SUM(P320:P327)</f>
        <v>0</v>
      </c>
    </row>
    <row r="329" spans="1:16" ht="15" customHeight="1">
      <c r="A329" s="442"/>
      <c r="B329" s="457"/>
      <c r="C329" s="223"/>
      <c r="D329" s="210"/>
      <c r="E329" s="230"/>
      <c r="F329" s="230"/>
      <c r="G329" s="230"/>
      <c r="H329" s="230"/>
      <c r="I329" s="230"/>
      <c r="J329" s="63"/>
      <c r="K329" s="63"/>
      <c r="L329" s="63"/>
      <c r="M329" s="63"/>
      <c r="N329" s="63"/>
      <c r="O329" s="63"/>
      <c r="P329" s="63"/>
    </row>
    <row r="330" spans="1:16" ht="15" customHeight="1">
      <c r="A330" s="442"/>
      <c r="B330" s="457"/>
      <c r="C330" s="223"/>
      <c r="D330" s="225"/>
      <c r="E330" s="212" t="str">
        <f>Manning!E330</f>
        <v>PASTRY KITCHEN</v>
      </c>
      <c r="F330" s="212"/>
      <c r="G330" s="212"/>
      <c r="H330" s="212"/>
      <c r="I330" s="212"/>
      <c r="J330" s="72"/>
      <c r="K330" s="72"/>
      <c r="L330" s="72"/>
      <c r="M330" s="72"/>
      <c r="N330" s="72"/>
      <c r="O330" s="72"/>
      <c r="P330" s="72"/>
    </row>
    <row r="331" spans="1:16" ht="15" customHeight="1">
      <c r="A331" s="442"/>
      <c r="B331" s="457"/>
      <c r="C331" s="223"/>
      <c r="D331" s="225"/>
      <c r="E331" s="213"/>
      <c r="F331" s="213"/>
      <c r="G331" s="213"/>
      <c r="H331" s="213"/>
      <c r="I331" s="213"/>
      <c r="J331" s="55"/>
      <c r="K331" s="55"/>
      <c r="L331" s="55"/>
      <c r="M331" s="55"/>
      <c r="N331" s="55"/>
      <c r="O331" s="55"/>
      <c r="P331" s="55"/>
    </row>
    <row r="332" spans="1:16" ht="15" customHeight="1">
      <c r="A332" s="442"/>
      <c r="B332" s="457"/>
      <c r="C332" s="223"/>
      <c r="D332" s="225"/>
      <c r="E332" s="214" t="str">
        <f>Manning!E332</f>
        <v>PASTRY HEAD CHEF</v>
      </c>
      <c r="F332" s="214">
        <f>Manning!F332</f>
        <v>0</v>
      </c>
      <c r="G332" s="215">
        <f>Manning!H332</f>
        <v>1</v>
      </c>
      <c r="H332" s="215" t="str">
        <f>Manning!I332</f>
        <v>L</v>
      </c>
      <c r="I332" s="215" t="str">
        <f>Manning!J332</f>
        <v>L3</v>
      </c>
      <c r="J332" s="579">
        <v>8000</v>
      </c>
      <c r="K332" s="190">
        <v>0.42</v>
      </c>
      <c r="L332" s="7">
        <f t="shared" ref="L332:L341" si="91">J332*K332</f>
        <v>3360</v>
      </c>
      <c r="M332" s="7">
        <f>IF(G332=0,0,J332+L332)</f>
        <v>11360</v>
      </c>
      <c r="N332" s="6">
        <f>IF(G332=0,0,M332*12)</f>
        <v>136320</v>
      </c>
      <c r="O332" s="6">
        <f>IF(G332=0,0,G332*M332)</f>
        <v>11360</v>
      </c>
      <c r="P332" s="6">
        <f>IF(G332=0,0,G332*N332)</f>
        <v>136320</v>
      </c>
    </row>
    <row r="333" spans="1:16" ht="15" customHeight="1">
      <c r="A333" s="442"/>
      <c r="B333" s="457"/>
      <c r="C333" s="223"/>
      <c r="D333" s="225"/>
      <c r="E333" s="214" t="str">
        <f>Manning!E333</f>
        <v>CHEF DE PARTIE</v>
      </c>
      <c r="F333" s="214">
        <f>Manning!F333</f>
        <v>0</v>
      </c>
      <c r="G333" s="215">
        <f>Manning!H333</f>
        <v>0</v>
      </c>
      <c r="H333" s="215" t="str">
        <f>Manning!I333</f>
        <v>L</v>
      </c>
      <c r="I333" s="215"/>
      <c r="J333" s="579"/>
      <c r="K333" s="190"/>
      <c r="L333" s="7">
        <f t="shared" si="91"/>
        <v>0</v>
      </c>
      <c r="M333" s="7">
        <f t="shared" ref="M333:M341" si="92">IF(G333=0,0,J333+L333)</f>
        <v>0</v>
      </c>
      <c r="N333" s="6">
        <f t="shared" ref="N333:N341" si="93">IF(G333=0,0,M333*12)</f>
        <v>0</v>
      </c>
      <c r="O333" s="6">
        <f t="shared" ref="O333:O341" si="94">IF(G333=0,0,G333*M333)</f>
        <v>0</v>
      </c>
      <c r="P333" s="6">
        <f t="shared" ref="P333:P341" si="95">IF(G333=0,0,G333*N333)</f>
        <v>0</v>
      </c>
    </row>
    <row r="334" spans="1:16" ht="15" customHeight="1">
      <c r="A334" s="443"/>
      <c r="B334" s="462"/>
      <c r="C334" s="233"/>
      <c r="D334" s="234"/>
      <c r="E334" s="214" t="str">
        <f>Manning!E334</f>
        <v>PASTRY COOK</v>
      </c>
      <c r="F334" s="214">
        <f>Manning!F334</f>
        <v>0</v>
      </c>
      <c r="G334" s="215">
        <f>Manning!H334</f>
        <v>1</v>
      </c>
      <c r="H334" s="215" t="str">
        <f>Manning!I334</f>
        <v>L</v>
      </c>
      <c r="I334" s="215" t="str">
        <f>Manning!J334</f>
        <v>L5</v>
      </c>
      <c r="J334" s="579">
        <v>4000</v>
      </c>
      <c r="K334" s="190">
        <v>0.42</v>
      </c>
      <c r="L334" s="7">
        <f t="shared" si="91"/>
        <v>1680</v>
      </c>
      <c r="M334" s="7">
        <f t="shared" si="92"/>
        <v>5680</v>
      </c>
      <c r="N334" s="6">
        <f t="shared" si="93"/>
        <v>68160</v>
      </c>
      <c r="O334" s="6">
        <f t="shared" si="94"/>
        <v>5680</v>
      </c>
      <c r="P334" s="6">
        <f t="shared" si="95"/>
        <v>68160</v>
      </c>
    </row>
    <row r="335" spans="1:16" ht="15" customHeight="1">
      <c r="A335" s="443"/>
      <c r="B335" s="462"/>
      <c r="C335" s="233"/>
      <c r="D335" s="234"/>
      <c r="E335" s="214" t="str">
        <f>Manning!E335</f>
        <v>PASTRY COMMIS (1ST)</v>
      </c>
      <c r="F335" s="214">
        <f>Manning!F335</f>
        <v>0</v>
      </c>
      <c r="G335" s="215">
        <f>Manning!H335</f>
        <v>1</v>
      </c>
      <c r="H335" s="215" t="str">
        <f>Manning!I335</f>
        <v>L</v>
      </c>
      <c r="I335" s="215" t="str">
        <f>Manning!J335</f>
        <v>L6</v>
      </c>
      <c r="J335" s="579">
        <v>2000</v>
      </c>
      <c r="K335" s="190">
        <v>0.42</v>
      </c>
      <c r="L335" s="7">
        <f t="shared" si="91"/>
        <v>840</v>
      </c>
      <c r="M335" s="7">
        <f t="shared" si="92"/>
        <v>2840</v>
      </c>
      <c r="N335" s="6">
        <f t="shared" si="93"/>
        <v>34080</v>
      </c>
      <c r="O335" s="6">
        <f t="shared" si="94"/>
        <v>2840</v>
      </c>
      <c r="P335" s="6">
        <f t="shared" si="95"/>
        <v>34080</v>
      </c>
    </row>
    <row r="336" spans="1:16" ht="15" customHeight="1">
      <c r="A336" s="443"/>
      <c r="B336" s="462"/>
      <c r="C336" s="233"/>
      <c r="D336" s="234"/>
      <c r="E336" s="214" t="str">
        <f>Manning!E336</f>
        <v>KITCHEN HELPER</v>
      </c>
      <c r="F336" s="214">
        <f>Manning!F336</f>
        <v>0</v>
      </c>
      <c r="G336" s="215">
        <f>Manning!H336</f>
        <v>0</v>
      </c>
      <c r="H336" s="215" t="str">
        <f>Manning!I336</f>
        <v>L</v>
      </c>
      <c r="I336" s="215"/>
      <c r="J336" s="579"/>
      <c r="K336" s="190"/>
      <c r="L336" s="7">
        <f t="shared" si="91"/>
        <v>0</v>
      </c>
      <c r="M336" s="7">
        <f t="shared" si="92"/>
        <v>0</v>
      </c>
      <c r="N336" s="6">
        <f t="shared" si="93"/>
        <v>0</v>
      </c>
      <c r="O336" s="6">
        <f t="shared" si="94"/>
        <v>0</v>
      </c>
      <c r="P336" s="6">
        <f t="shared" si="95"/>
        <v>0</v>
      </c>
    </row>
    <row r="337" spans="1:16" ht="15" customHeight="1">
      <c r="A337" s="442"/>
      <c r="B337" s="457"/>
      <c r="C337" s="223"/>
      <c r="D337" s="225"/>
      <c r="E337" s="214" t="str">
        <f>Manning!E337</f>
        <v>BAKERY CHEF</v>
      </c>
      <c r="F337" s="214">
        <f>Manning!F337</f>
        <v>0</v>
      </c>
      <c r="G337" s="215">
        <f>Manning!H337</f>
        <v>0</v>
      </c>
      <c r="H337" s="215" t="str">
        <f>Manning!I337</f>
        <v>L</v>
      </c>
      <c r="I337" s="215"/>
      <c r="J337" s="579"/>
      <c r="K337" s="190"/>
      <c r="L337" s="7">
        <f t="shared" si="91"/>
        <v>0</v>
      </c>
      <c r="M337" s="7">
        <f t="shared" si="92"/>
        <v>0</v>
      </c>
      <c r="N337" s="6">
        <f t="shared" si="93"/>
        <v>0</v>
      </c>
      <c r="O337" s="6">
        <f t="shared" si="94"/>
        <v>0</v>
      </c>
      <c r="P337" s="6">
        <f t="shared" si="95"/>
        <v>0</v>
      </c>
    </row>
    <row r="338" spans="1:16" ht="15" customHeight="1">
      <c r="A338" s="442"/>
      <c r="B338" s="457"/>
      <c r="C338" s="223"/>
      <c r="D338" s="225"/>
      <c r="E338" s="214" t="str">
        <f>Manning!E338</f>
        <v>BAKER</v>
      </c>
      <c r="F338" s="214">
        <f>Manning!F338</f>
        <v>0</v>
      </c>
      <c r="G338" s="215">
        <f>Manning!H338</f>
        <v>1</v>
      </c>
      <c r="H338" s="215" t="str">
        <f>Manning!I338</f>
        <v>L</v>
      </c>
      <c r="I338" s="215" t="str">
        <f>Manning!J338</f>
        <v>L5</v>
      </c>
      <c r="J338" s="579">
        <v>4000</v>
      </c>
      <c r="K338" s="190">
        <v>0.42</v>
      </c>
      <c r="L338" s="7">
        <f t="shared" si="91"/>
        <v>1680</v>
      </c>
      <c r="M338" s="7">
        <f t="shared" si="92"/>
        <v>5680</v>
      </c>
      <c r="N338" s="6">
        <f t="shared" si="93"/>
        <v>68160</v>
      </c>
      <c r="O338" s="6">
        <f t="shared" si="94"/>
        <v>5680</v>
      </c>
      <c r="P338" s="6">
        <f t="shared" si="95"/>
        <v>68160</v>
      </c>
    </row>
    <row r="339" spans="1:16" ht="15" customHeight="1">
      <c r="A339" s="442"/>
      <c r="B339" s="457"/>
      <c r="C339" s="223"/>
      <c r="D339" s="225"/>
      <c r="E339" s="214" t="str">
        <f>Manning!E339</f>
        <v>PASTRY COMMIS (2ND)</v>
      </c>
      <c r="F339" s="214"/>
      <c r="G339" s="215">
        <f>Manning!H339</f>
        <v>0</v>
      </c>
      <c r="H339" s="215" t="str">
        <f>Manning!I339</f>
        <v>L</v>
      </c>
      <c r="I339" s="215"/>
      <c r="J339" s="579"/>
      <c r="K339" s="190"/>
      <c r="L339" s="7">
        <f t="shared" si="91"/>
        <v>0</v>
      </c>
      <c r="M339" s="7">
        <f t="shared" si="92"/>
        <v>0</v>
      </c>
      <c r="N339" s="6">
        <f t="shared" si="93"/>
        <v>0</v>
      </c>
      <c r="O339" s="6">
        <f t="shared" si="94"/>
        <v>0</v>
      </c>
      <c r="P339" s="6">
        <f t="shared" si="95"/>
        <v>0</v>
      </c>
    </row>
    <row r="340" spans="1:16" ht="15" customHeight="1">
      <c r="A340" s="442"/>
      <c r="B340" s="457"/>
      <c r="C340" s="223"/>
      <c r="D340" s="225"/>
      <c r="E340" s="214" t="str">
        <f>Manning!E340</f>
        <v>ADDITIONAL POSITION 2</v>
      </c>
      <c r="F340" s="214"/>
      <c r="G340" s="215">
        <f>Manning!H340</f>
        <v>0</v>
      </c>
      <c r="H340" s="215" t="str">
        <f>Manning!I340</f>
        <v>L</v>
      </c>
      <c r="I340" s="215"/>
      <c r="J340" s="569"/>
      <c r="K340" s="190"/>
      <c r="L340" s="7">
        <f t="shared" si="91"/>
        <v>0</v>
      </c>
      <c r="M340" s="7">
        <f t="shared" si="92"/>
        <v>0</v>
      </c>
      <c r="N340" s="6">
        <f t="shared" si="93"/>
        <v>0</v>
      </c>
      <c r="O340" s="6">
        <f t="shared" si="94"/>
        <v>0</v>
      </c>
      <c r="P340" s="6">
        <f t="shared" si="95"/>
        <v>0</v>
      </c>
    </row>
    <row r="341" spans="1:16" ht="15" customHeight="1">
      <c r="A341" s="442"/>
      <c r="B341" s="457"/>
      <c r="C341" s="223"/>
      <c r="D341" s="225"/>
      <c r="E341" s="214" t="str">
        <f>Manning!E341</f>
        <v>ADDITIONAL POSITION 3</v>
      </c>
      <c r="F341" s="214"/>
      <c r="G341" s="215">
        <f>Manning!H341</f>
        <v>0</v>
      </c>
      <c r="H341" s="215" t="str">
        <f>Manning!I341</f>
        <v>L</v>
      </c>
      <c r="I341" s="215"/>
      <c r="J341" s="569"/>
      <c r="K341" s="190"/>
      <c r="L341" s="7">
        <f t="shared" si="91"/>
        <v>0</v>
      </c>
      <c r="M341" s="7">
        <f t="shared" si="92"/>
        <v>0</v>
      </c>
      <c r="N341" s="6">
        <f t="shared" si="93"/>
        <v>0</v>
      </c>
      <c r="O341" s="6">
        <f t="shared" si="94"/>
        <v>0</v>
      </c>
      <c r="P341" s="6">
        <f t="shared" si="95"/>
        <v>0</v>
      </c>
    </row>
    <row r="342" spans="1:16" ht="15" customHeight="1">
      <c r="A342" s="443"/>
      <c r="B342" s="462"/>
      <c r="C342" s="233"/>
      <c r="D342" s="234"/>
      <c r="E342" s="216"/>
      <c r="F342" s="216"/>
      <c r="G342" s="216"/>
      <c r="H342" s="216"/>
      <c r="I342" s="216"/>
      <c r="J342" s="60"/>
      <c r="K342" s="60"/>
      <c r="L342" s="60"/>
      <c r="M342" s="60"/>
      <c r="N342" s="60"/>
      <c r="O342" s="60"/>
      <c r="P342" s="60"/>
    </row>
    <row r="343" spans="1:16" ht="15" customHeight="1">
      <c r="A343" s="442"/>
      <c r="B343" s="457"/>
      <c r="C343" s="223"/>
      <c r="D343" s="225"/>
      <c r="E343" s="221" t="str">
        <f>"TOTAL "&amp;E330</f>
        <v>TOTAL PASTRY KITCHEN</v>
      </c>
      <c r="F343" s="221"/>
      <c r="G343" s="226">
        <f>SUM(G331:G342)</f>
        <v>4</v>
      </c>
      <c r="H343" s="221"/>
      <c r="I343" s="221"/>
      <c r="J343" s="57">
        <f>SUM(J331:J342)</f>
        <v>18000</v>
      </c>
      <c r="K343" s="57"/>
      <c r="L343" s="57">
        <f>SUM(L331:L342)</f>
        <v>7560</v>
      </c>
      <c r="M343" s="57">
        <f>SUM(M331:M342)</f>
        <v>25560</v>
      </c>
      <c r="N343" s="57">
        <f>SUM(N331:N342)</f>
        <v>306720</v>
      </c>
      <c r="O343" s="57">
        <f>SUM(O331:O342)</f>
        <v>25560</v>
      </c>
      <c r="P343" s="57">
        <f>SUM(P331:P342)</f>
        <v>306720</v>
      </c>
    </row>
    <row r="344" spans="1:16" ht="15" customHeight="1">
      <c r="A344" s="442"/>
      <c r="B344" s="457"/>
      <c r="C344" s="223"/>
      <c r="D344" s="210"/>
      <c r="E344" s="230"/>
      <c r="F344" s="230"/>
      <c r="G344" s="230"/>
      <c r="H344" s="230"/>
      <c r="I344" s="230"/>
      <c r="J344" s="63"/>
      <c r="K344" s="63"/>
      <c r="L344" s="63"/>
      <c r="M344" s="63"/>
      <c r="N344" s="63"/>
      <c r="O344" s="63"/>
      <c r="P344" s="63"/>
    </row>
    <row r="345" spans="1:16" ht="15" customHeight="1">
      <c r="A345" s="442"/>
      <c r="B345" s="457"/>
      <c r="C345" s="223"/>
      <c r="D345" s="225"/>
      <c r="E345" s="212" t="str">
        <f>Manning!E345</f>
        <v>BANQUET KITCHEN</v>
      </c>
      <c r="F345" s="212"/>
      <c r="G345" s="212"/>
      <c r="H345" s="212"/>
      <c r="I345" s="212"/>
      <c r="J345" s="72"/>
      <c r="K345" s="72"/>
      <c r="L345" s="72"/>
      <c r="M345" s="72"/>
      <c r="N345" s="72"/>
      <c r="O345" s="72"/>
      <c r="P345" s="72"/>
    </row>
    <row r="346" spans="1:16" ht="15" customHeight="1">
      <c r="A346" s="442"/>
      <c r="B346" s="457"/>
      <c r="C346" s="223"/>
      <c r="D346" s="225"/>
      <c r="E346" s="213"/>
      <c r="F346" s="213"/>
      <c r="G346" s="213"/>
      <c r="H346" s="213"/>
      <c r="I346" s="213"/>
      <c r="J346" s="55"/>
      <c r="K346" s="55"/>
      <c r="L346" s="55"/>
      <c r="M346" s="55"/>
      <c r="N346" s="55"/>
      <c r="O346" s="55"/>
      <c r="P346" s="55"/>
    </row>
    <row r="347" spans="1:16" ht="15" customHeight="1">
      <c r="A347" s="442"/>
      <c r="B347" s="457"/>
      <c r="C347" s="223"/>
      <c r="D347" s="225"/>
      <c r="E347" s="214" t="str">
        <f>Manning!E347</f>
        <v>BANQUET HEAD CHEF</v>
      </c>
      <c r="F347" s="214">
        <f>Manning!F347</f>
        <v>0</v>
      </c>
      <c r="G347" s="215">
        <f>Manning!H347</f>
        <v>0</v>
      </c>
      <c r="H347" s="215" t="str">
        <f>Manning!I347</f>
        <v>L</v>
      </c>
      <c r="I347" s="215"/>
      <c r="J347" s="579"/>
      <c r="K347" s="190"/>
      <c r="L347" s="7">
        <f t="shared" ref="L347:L355" si="96">J347*K347</f>
        <v>0</v>
      </c>
      <c r="M347" s="7">
        <f>IF(G347=0,0,J347+L347)</f>
        <v>0</v>
      </c>
      <c r="N347" s="6">
        <f>IF(G347=0,0,M347*12)</f>
        <v>0</v>
      </c>
      <c r="O347" s="6">
        <f>IF(G347=0,0,G347*M347)</f>
        <v>0</v>
      </c>
      <c r="P347" s="6">
        <f>IF(G347=0,0,G347*N347)</f>
        <v>0</v>
      </c>
    </row>
    <row r="348" spans="1:16" ht="15" customHeight="1">
      <c r="A348" s="442"/>
      <c r="B348" s="457"/>
      <c r="C348" s="223"/>
      <c r="D348" s="225"/>
      <c r="E348" s="214" t="str">
        <f>Manning!E348</f>
        <v>BANQUET SOUS CHEF</v>
      </c>
      <c r="F348" s="214">
        <f>Manning!F348</f>
        <v>0</v>
      </c>
      <c r="G348" s="215">
        <f>Manning!H348</f>
        <v>0</v>
      </c>
      <c r="H348" s="215" t="str">
        <f>Manning!I348</f>
        <v>L</v>
      </c>
      <c r="I348" s="215"/>
      <c r="J348" s="579"/>
      <c r="K348" s="190"/>
      <c r="L348" s="7">
        <f t="shared" si="96"/>
        <v>0</v>
      </c>
      <c r="M348" s="7">
        <f t="shared" ref="M348:M355" si="97">IF(G348=0,0,J348+L348)</f>
        <v>0</v>
      </c>
      <c r="N348" s="6">
        <f t="shared" ref="N348:N355" si="98">IF(G348=0,0,M348*12)</f>
        <v>0</v>
      </c>
      <c r="O348" s="6">
        <f t="shared" ref="O348:O355" si="99">IF(G348=0,0,G348*M348)</f>
        <v>0</v>
      </c>
      <c r="P348" s="6">
        <f t="shared" ref="P348:P355" si="100">IF(G348=0,0,G348*N348)</f>
        <v>0</v>
      </c>
    </row>
    <row r="349" spans="1:16" ht="15" customHeight="1">
      <c r="A349" s="442"/>
      <c r="B349" s="457"/>
      <c r="C349" s="223"/>
      <c r="D349" s="225"/>
      <c r="E349" s="214" t="str">
        <f>Manning!E349</f>
        <v>JUNIOR SOUS CHEF</v>
      </c>
      <c r="F349" s="214">
        <f>Manning!F349</f>
        <v>0</v>
      </c>
      <c r="G349" s="215">
        <f>Manning!H349</f>
        <v>0</v>
      </c>
      <c r="H349" s="215" t="str">
        <f>Manning!I349</f>
        <v>L</v>
      </c>
      <c r="I349" s="215"/>
      <c r="J349" s="569"/>
      <c r="K349" s="190"/>
      <c r="L349" s="7">
        <f t="shared" si="96"/>
        <v>0</v>
      </c>
      <c r="M349" s="7">
        <f t="shared" si="97"/>
        <v>0</v>
      </c>
      <c r="N349" s="6">
        <f t="shared" si="98"/>
        <v>0</v>
      </c>
      <c r="O349" s="6">
        <f t="shared" si="99"/>
        <v>0</v>
      </c>
      <c r="P349" s="6">
        <f t="shared" si="100"/>
        <v>0</v>
      </c>
    </row>
    <row r="350" spans="1:16" ht="15" customHeight="1">
      <c r="A350" s="442"/>
      <c r="B350" s="457"/>
      <c r="C350" s="223"/>
      <c r="D350" s="225"/>
      <c r="E350" s="214" t="str">
        <f>Manning!E350</f>
        <v>CHEF DU PARTIE</v>
      </c>
      <c r="F350" s="214">
        <f>Manning!F350</f>
        <v>0</v>
      </c>
      <c r="G350" s="215">
        <f>Manning!H350</f>
        <v>0</v>
      </c>
      <c r="H350" s="215" t="str">
        <f>Manning!I350</f>
        <v>L</v>
      </c>
      <c r="I350" s="215"/>
      <c r="J350" s="569"/>
      <c r="K350" s="190"/>
      <c r="L350" s="7">
        <f t="shared" si="96"/>
        <v>0</v>
      </c>
      <c r="M350" s="7">
        <f t="shared" si="97"/>
        <v>0</v>
      </c>
      <c r="N350" s="6">
        <f t="shared" si="98"/>
        <v>0</v>
      </c>
      <c r="O350" s="6">
        <f t="shared" si="99"/>
        <v>0</v>
      </c>
      <c r="P350" s="6">
        <f t="shared" si="100"/>
        <v>0</v>
      </c>
    </row>
    <row r="351" spans="1:16" ht="15" customHeight="1">
      <c r="A351" s="442"/>
      <c r="B351" s="457"/>
      <c r="C351" s="223"/>
      <c r="D351" s="225"/>
      <c r="E351" s="214" t="str">
        <f>Manning!E351</f>
        <v xml:space="preserve">COMMIS </v>
      </c>
      <c r="F351" s="214">
        <f>Manning!F351</f>
        <v>0</v>
      </c>
      <c r="G351" s="215">
        <f>Manning!H351</f>
        <v>0</v>
      </c>
      <c r="H351" s="215" t="str">
        <f>Manning!I351</f>
        <v>L</v>
      </c>
      <c r="I351" s="215"/>
      <c r="J351" s="569"/>
      <c r="K351" s="190"/>
      <c r="L351" s="7">
        <f t="shared" si="96"/>
        <v>0</v>
      </c>
      <c r="M351" s="7">
        <f t="shared" si="97"/>
        <v>0</v>
      </c>
      <c r="N351" s="6">
        <f t="shared" si="98"/>
        <v>0</v>
      </c>
      <c r="O351" s="6">
        <f t="shared" si="99"/>
        <v>0</v>
      </c>
      <c r="P351" s="6">
        <f t="shared" si="100"/>
        <v>0</v>
      </c>
    </row>
    <row r="352" spans="1:16" ht="15" customHeight="1">
      <c r="A352" s="442"/>
      <c r="B352" s="457"/>
      <c r="C352" s="223"/>
      <c r="D352" s="225"/>
      <c r="E352" s="214" t="str">
        <f>Manning!E352</f>
        <v>KITCHEN HELPER</v>
      </c>
      <c r="F352" s="214">
        <f>Manning!F352</f>
        <v>0</v>
      </c>
      <c r="G352" s="215">
        <f>Manning!H352</f>
        <v>0</v>
      </c>
      <c r="H352" s="215" t="str">
        <f>Manning!I352</f>
        <v>L</v>
      </c>
      <c r="I352" s="215"/>
      <c r="J352" s="569"/>
      <c r="K352" s="190"/>
      <c r="L352" s="7">
        <f t="shared" si="96"/>
        <v>0</v>
      </c>
      <c r="M352" s="7">
        <f t="shared" si="97"/>
        <v>0</v>
      </c>
      <c r="N352" s="6">
        <f t="shared" si="98"/>
        <v>0</v>
      </c>
      <c r="O352" s="6">
        <f t="shared" si="99"/>
        <v>0</v>
      </c>
      <c r="P352" s="6">
        <f t="shared" si="100"/>
        <v>0</v>
      </c>
    </row>
    <row r="353" spans="1:16" ht="15" customHeight="1">
      <c r="A353" s="442"/>
      <c r="B353" s="457"/>
      <c r="C353" s="223"/>
      <c r="D353" s="225"/>
      <c r="E353" s="214" t="str">
        <f>Manning!E353</f>
        <v>ADDITIONAL POSITION 1</v>
      </c>
      <c r="F353" s="214"/>
      <c r="G353" s="215">
        <f>Manning!H353</f>
        <v>0</v>
      </c>
      <c r="H353" s="215" t="str">
        <f>Manning!I353</f>
        <v>L</v>
      </c>
      <c r="I353" s="215"/>
      <c r="J353" s="569"/>
      <c r="K353" s="190"/>
      <c r="L353" s="7">
        <f t="shared" si="96"/>
        <v>0</v>
      </c>
      <c r="M353" s="7">
        <f t="shared" si="97"/>
        <v>0</v>
      </c>
      <c r="N353" s="6">
        <f t="shared" si="98"/>
        <v>0</v>
      </c>
      <c r="O353" s="6">
        <f t="shared" si="99"/>
        <v>0</v>
      </c>
      <c r="P353" s="6">
        <f t="shared" si="100"/>
        <v>0</v>
      </c>
    </row>
    <row r="354" spans="1:16" ht="15" customHeight="1">
      <c r="A354" s="442"/>
      <c r="B354" s="457"/>
      <c r="C354" s="223"/>
      <c r="D354" s="225"/>
      <c r="E354" s="214" t="str">
        <f>Manning!E354</f>
        <v>ADDITIONAL POSITION 2</v>
      </c>
      <c r="F354" s="214"/>
      <c r="G354" s="215">
        <f>Manning!H354</f>
        <v>0</v>
      </c>
      <c r="H354" s="215" t="str">
        <f>Manning!I354</f>
        <v>L</v>
      </c>
      <c r="I354" s="215"/>
      <c r="J354" s="569"/>
      <c r="K354" s="190"/>
      <c r="L354" s="7">
        <f t="shared" si="96"/>
        <v>0</v>
      </c>
      <c r="M354" s="7">
        <f t="shared" si="97"/>
        <v>0</v>
      </c>
      <c r="N354" s="6">
        <f t="shared" si="98"/>
        <v>0</v>
      </c>
      <c r="O354" s="6">
        <f t="shared" si="99"/>
        <v>0</v>
      </c>
      <c r="P354" s="6">
        <f t="shared" si="100"/>
        <v>0</v>
      </c>
    </row>
    <row r="355" spans="1:16" ht="15" customHeight="1">
      <c r="A355" s="442"/>
      <c r="B355" s="457"/>
      <c r="C355" s="223"/>
      <c r="D355" s="225"/>
      <c r="E355" s="214" t="str">
        <f>Manning!E355</f>
        <v>ADDITIONAL POSITION 3</v>
      </c>
      <c r="F355" s="214"/>
      <c r="G355" s="215">
        <f>Manning!H355</f>
        <v>0</v>
      </c>
      <c r="H355" s="215" t="str">
        <f>Manning!I355</f>
        <v>L</v>
      </c>
      <c r="I355" s="215"/>
      <c r="J355" s="569"/>
      <c r="K355" s="190"/>
      <c r="L355" s="7">
        <f t="shared" si="96"/>
        <v>0</v>
      </c>
      <c r="M355" s="7">
        <f t="shared" si="97"/>
        <v>0</v>
      </c>
      <c r="N355" s="6">
        <f t="shared" si="98"/>
        <v>0</v>
      </c>
      <c r="O355" s="6">
        <f t="shared" si="99"/>
        <v>0</v>
      </c>
      <c r="P355" s="6">
        <f t="shared" si="100"/>
        <v>0</v>
      </c>
    </row>
    <row r="356" spans="1:16" ht="15" customHeight="1">
      <c r="A356" s="442"/>
      <c r="B356" s="457"/>
      <c r="C356" s="223"/>
      <c r="D356" s="225"/>
      <c r="E356" s="216"/>
      <c r="F356" s="216"/>
      <c r="G356" s="216"/>
      <c r="H356" s="216"/>
      <c r="I356" s="216"/>
      <c r="J356" s="60"/>
      <c r="K356" s="60"/>
      <c r="L356" s="60"/>
      <c r="M356" s="60"/>
      <c r="N356" s="60"/>
      <c r="O356" s="60"/>
      <c r="P356" s="60"/>
    </row>
    <row r="357" spans="1:16" ht="15" customHeight="1">
      <c r="A357" s="442"/>
      <c r="B357" s="457"/>
      <c r="C357" s="223"/>
      <c r="D357" s="225"/>
      <c r="E357" s="221" t="str">
        <f>"TOTAL "&amp;E345</f>
        <v>TOTAL BANQUET KITCHEN</v>
      </c>
      <c r="F357" s="221"/>
      <c r="G357" s="226">
        <f>SUM(G346:G356)</f>
        <v>0</v>
      </c>
      <c r="H357" s="221"/>
      <c r="I357" s="221"/>
      <c r="J357" s="57">
        <f>SUM(J346:J356)</f>
        <v>0</v>
      </c>
      <c r="K357" s="57"/>
      <c r="L357" s="57">
        <f>SUM(L346:L356)</f>
        <v>0</v>
      </c>
      <c r="M357" s="57">
        <f>SUM(M346:M356)</f>
        <v>0</v>
      </c>
      <c r="N357" s="57">
        <f>SUM(N346:N356)</f>
        <v>0</v>
      </c>
      <c r="O357" s="57">
        <f>SUM(O346:O356)</f>
        <v>0</v>
      </c>
      <c r="P357" s="57">
        <f>SUM(P346:P356)</f>
        <v>0</v>
      </c>
    </row>
    <row r="358" spans="1:16" ht="15" customHeight="1">
      <c r="A358" s="442"/>
      <c r="B358" s="457"/>
      <c r="C358" s="223"/>
      <c r="D358" s="210"/>
      <c r="E358" s="230"/>
      <c r="F358" s="230"/>
      <c r="G358" s="230"/>
      <c r="H358" s="230"/>
      <c r="I358" s="230"/>
      <c r="J358" s="63"/>
      <c r="K358" s="63"/>
      <c r="L358" s="63"/>
      <c r="M358" s="63"/>
      <c r="N358" s="63"/>
      <c r="O358" s="63"/>
      <c r="P358" s="63"/>
    </row>
    <row r="359" spans="1:16" ht="15" customHeight="1">
      <c r="A359" s="442"/>
      <c r="B359" s="457"/>
      <c r="C359" s="223"/>
      <c r="D359" s="225"/>
      <c r="E359" s="212" t="str">
        <f>Manning!E359</f>
        <v>CHINESE KITCHEN</v>
      </c>
      <c r="F359" s="212"/>
      <c r="G359" s="212"/>
      <c r="H359" s="212"/>
      <c r="I359" s="212"/>
      <c r="J359" s="72"/>
      <c r="K359" s="72"/>
      <c r="L359" s="72"/>
      <c r="M359" s="72"/>
      <c r="N359" s="72"/>
      <c r="O359" s="72"/>
      <c r="P359" s="72"/>
    </row>
    <row r="360" spans="1:16" ht="15" customHeight="1">
      <c r="A360" s="442"/>
      <c r="B360" s="457"/>
      <c r="C360" s="223"/>
      <c r="D360" s="225"/>
      <c r="E360" s="213"/>
      <c r="F360" s="213"/>
      <c r="G360" s="213"/>
      <c r="H360" s="213"/>
      <c r="I360" s="213"/>
      <c r="J360" s="55"/>
      <c r="K360" s="55"/>
      <c r="L360" s="55"/>
      <c r="M360" s="55"/>
      <c r="N360" s="55"/>
      <c r="O360" s="55"/>
      <c r="P360" s="55"/>
    </row>
    <row r="361" spans="1:16" ht="15" customHeight="1">
      <c r="A361" s="442"/>
      <c r="B361" s="457"/>
      <c r="C361" s="223"/>
      <c r="D361" s="225"/>
      <c r="E361" s="214" t="str">
        <f>Manning!E361</f>
        <v>CHINESE HEAD CHEF</v>
      </c>
      <c r="F361" s="214">
        <f>Manning!F361</f>
        <v>0</v>
      </c>
      <c r="G361" s="252">
        <f>Manning!H361</f>
        <v>1</v>
      </c>
      <c r="H361" s="252" t="str">
        <f>Manning!I361</f>
        <v>L</v>
      </c>
      <c r="I361" s="215" t="str">
        <f>Manning!J361</f>
        <v>L2</v>
      </c>
      <c r="J361" s="578">
        <v>20000</v>
      </c>
      <c r="K361" s="190">
        <v>0.42</v>
      </c>
      <c r="L361" s="7">
        <f t="shared" ref="L361:L383" si="101">J361*K361</f>
        <v>8400</v>
      </c>
      <c r="M361" s="7">
        <f>IF(G361=0,0,J361+L361)</f>
        <v>28400</v>
      </c>
      <c r="N361" s="6">
        <f>IF(G361=0,0,M361*12)</f>
        <v>340800</v>
      </c>
      <c r="O361" s="6">
        <f>IF(G361=0,0,G361*M361)</f>
        <v>28400</v>
      </c>
      <c r="P361" s="6">
        <f>IF(G361=0,0,G361*N361)</f>
        <v>340800</v>
      </c>
    </row>
    <row r="362" spans="1:16" ht="15" customHeight="1">
      <c r="A362" s="442"/>
      <c r="B362" s="457"/>
      <c r="C362" s="223"/>
      <c r="D362" s="225"/>
      <c r="E362" s="214" t="str">
        <f>Manning!E362</f>
        <v>CHEF DE PARTIE</v>
      </c>
      <c r="F362" s="214">
        <f>Manning!F362</f>
        <v>0</v>
      </c>
      <c r="G362" s="252">
        <f>Manning!H362</f>
        <v>0</v>
      </c>
      <c r="H362" s="252" t="str">
        <f>Manning!I362</f>
        <v>L</v>
      </c>
      <c r="I362" s="252"/>
      <c r="J362" s="569"/>
      <c r="K362" s="190"/>
      <c r="L362" s="7">
        <f t="shared" si="101"/>
        <v>0</v>
      </c>
      <c r="M362" s="7">
        <f t="shared" ref="M362:M383" si="102">IF(G362=0,0,J362+L362)</f>
        <v>0</v>
      </c>
      <c r="N362" s="6">
        <f t="shared" ref="N362:N383" si="103">IF(G362=0,0,M362*12)</f>
        <v>0</v>
      </c>
      <c r="O362" s="6">
        <f t="shared" ref="O362:O383" si="104">IF(G362=0,0,G362*M362)</f>
        <v>0</v>
      </c>
      <c r="P362" s="6">
        <f t="shared" ref="P362:P383" si="105">IF(G362=0,0,G362*N362)</f>
        <v>0</v>
      </c>
    </row>
    <row r="363" spans="1:16" ht="15" customHeight="1">
      <c r="A363" s="442"/>
      <c r="B363" s="457"/>
      <c r="C363" s="223"/>
      <c r="D363" s="225"/>
      <c r="E363" s="214" t="str">
        <f>Manning!E363</f>
        <v>WOK (1ST)</v>
      </c>
      <c r="F363" s="214">
        <f>Manning!F363</f>
        <v>0</v>
      </c>
      <c r="G363" s="252">
        <f>Manning!H363</f>
        <v>1</v>
      </c>
      <c r="H363" s="252" t="str">
        <f>Manning!I363</f>
        <v>L</v>
      </c>
      <c r="I363" s="215" t="str">
        <f>Manning!J363</f>
        <v>L3</v>
      </c>
      <c r="J363" s="579">
        <v>12000</v>
      </c>
      <c r="K363" s="190">
        <v>0.42</v>
      </c>
      <c r="L363" s="7">
        <f t="shared" si="101"/>
        <v>5040</v>
      </c>
      <c r="M363" s="7">
        <f t="shared" si="102"/>
        <v>17040</v>
      </c>
      <c r="N363" s="6">
        <f t="shared" si="103"/>
        <v>204480</v>
      </c>
      <c r="O363" s="6">
        <f t="shared" si="104"/>
        <v>17040</v>
      </c>
      <c r="P363" s="6">
        <f t="shared" si="105"/>
        <v>204480</v>
      </c>
    </row>
    <row r="364" spans="1:16" ht="15" customHeight="1">
      <c r="A364" s="442"/>
      <c r="B364" s="457"/>
      <c r="C364" s="223"/>
      <c r="D364" s="225"/>
      <c r="E364" s="214" t="str">
        <f>Manning!E364</f>
        <v>WOK (1ST) LOCAL</v>
      </c>
      <c r="F364" s="214">
        <f>Manning!F364</f>
        <v>0</v>
      </c>
      <c r="G364" s="252">
        <f>Manning!H364</f>
        <v>2</v>
      </c>
      <c r="H364" s="252" t="str">
        <f>Manning!I364</f>
        <v>L</v>
      </c>
      <c r="I364" s="215" t="str">
        <f>Manning!J364</f>
        <v>L4</v>
      </c>
      <c r="J364" s="579">
        <v>8000</v>
      </c>
      <c r="K364" s="190">
        <v>0.42</v>
      </c>
      <c r="L364" s="7">
        <f t="shared" si="101"/>
        <v>3360</v>
      </c>
      <c r="M364" s="7">
        <f t="shared" si="102"/>
        <v>11360</v>
      </c>
      <c r="N364" s="6">
        <f t="shared" si="103"/>
        <v>136320</v>
      </c>
      <c r="O364" s="6">
        <f t="shared" si="104"/>
        <v>22720</v>
      </c>
      <c r="P364" s="6">
        <f t="shared" si="105"/>
        <v>272640</v>
      </c>
    </row>
    <row r="365" spans="1:16" ht="15" customHeight="1">
      <c r="A365" s="442"/>
      <c r="B365" s="457"/>
      <c r="C365" s="223"/>
      <c r="D365" s="225"/>
      <c r="E365" s="214" t="str">
        <f>Manning!E365</f>
        <v>WOK (2ND)</v>
      </c>
      <c r="F365" s="214">
        <f>Manning!F365</f>
        <v>0</v>
      </c>
      <c r="G365" s="252">
        <f>Manning!H365</f>
        <v>2</v>
      </c>
      <c r="H365" s="252" t="str">
        <f>Manning!I365</f>
        <v>L</v>
      </c>
      <c r="I365" s="215" t="str">
        <f>Manning!J365</f>
        <v>L4</v>
      </c>
      <c r="J365" s="579">
        <v>6000</v>
      </c>
      <c r="K365" s="190">
        <v>0.42</v>
      </c>
      <c r="L365" s="7">
        <f t="shared" si="101"/>
        <v>2520</v>
      </c>
      <c r="M365" s="7">
        <f t="shared" si="102"/>
        <v>8520</v>
      </c>
      <c r="N365" s="6">
        <f t="shared" si="103"/>
        <v>102240</v>
      </c>
      <c r="O365" s="6">
        <f t="shared" si="104"/>
        <v>17040</v>
      </c>
      <c r="P365" s="6">
        <f t="shared" si="105"/>
        <v>204480</v>
      </c>
    </row>
    <row r="366" spans="1:16" ht="15" customHeight="1">
      <c r="A366" s="442"/>
      <c r="B366" s="457"/>
      <c r="C366" s="223"/>
      <c r="D366" s="225"/>
      <c r="E366" s="214" t="str">
        <f>Manning!E366</f>
        <v>WOK (3RD)</v>
      </c>
      <c r="F366" s="214">
        <f>Manning!F366</f>
        <v>0</v>
      </c>
      <c r="G366" s="252">
        <f>Manning!H366</f>
        <v>2</v>
      </c>
      <c r="H366" s="252" t="str">
        <f>Manning!I366</f>
        <v>L</v>
      </c>
      <c r="I366" s="215" t="str">
        <f>Manning!J366</f>
        <v>L5</v>
      </c>
      <c r="J366" s="579">
        <v>6000</v>
      </c>
      <c r="K366" s="190">
        <v>0.42</v>
      </c>
      <c r="L366" s="7">
        <f t="shared" si="101"/>
        <v>2520</v>
      </c>
      <c r="M366" s="7">
        <f t="shared" si="102"/>
        <v>8520</v>
      </c>
      <c r="N366" s="6">
        <f t="shared" si="103"/>
        <v>102240</v>
      </c>
      <c r="O366" s="6">
        <f t="shared" si="104"/>
        <v>17040</v>
      </c>
      <c r="P366" s="6">
        <f t="shared" si="105"/>
        <v>204480</v>
      </c>
    </row>
    <row r="367" spans="1:16" ht="15" customHeight="1">
      <c r="A367" s="442"/>
      <c r="B367" s="457"/>
      <c r="C367" s="223"/>
      <c r="D367" s="225"/>
      <c r="E367" s="214" t="str">
        <f>Manning!E367</f>
        <v>WOK (3RD) LOCAL</v>
      </c>
      <c r="F367" s="214">
        <f>Manning!F367</f>
        <v>0</v>
      </c>
      <c r="G367" s="252">
        <f>Manning!H367</f>
        <v>2</v>
      </c>
      <c r="H367" s="252" t="str">
        <f>Manning!I367</f>
        <v>L</v>
      </c>
      <c r="I367" s="215" t="str">
        <f>Manning!J367</f>
        <v>L5</v>
      </c>
      <c r="J367" s="778">
        <v>4000</v>
      </c>
      <c r="K367" s="190">
        <v>0.42</v>
      </c>
      <c r="L367" s="7">
        <f t="shared" si="101"/>
        <v>1680</v>
      </c>
      <c r="M367" s="7">
        <f t="shared" si="102"/>
        <v>5680</v>
      </c>
      <c r="N367" s="6">
        <f t="shared" si="103"/>
        <v>68160</v>
      </c>
      <c r="O367" s="6">
        <f t="shared" si="104"/>
        <v>11360</v>
      </c>
      <c r="P367" s="6">
        <f t="shared" si="105"/>
        <v>136320</v>
      </c>
    </row>
    <row r="368" spans="1:16" ht="15" customHeight="1">
      <c r="A368" s="442"/>
      <c r="B368" s="457"/>
      <c r="C368" s="223"/>
      <c r="D368" s="225"/>
      <c r="E368" s="214" t="str">
        <f>Manning!E368</f>
        <v>CHOPPER (1ST)</v>
      </c>
      <c r="F368" s="214">
        <f>Manning!F368</f>
        <v>0</v>
      </c>
      <c r="G368" s="252">
        <f>Manning!H368</f>
        <v>1</v>
      </c>
      <c r="H368" s="252" t="str">
        <f>Manning!I368</f>
        <v>L</v>
      </c>
      <c r="I368" s="215" t="str">
        <f>Manning!J368</f>
        <v>L3</v>
      </c>
      <c r="J368" s="579">
        <v>8000</v>
      </c>
      <c r="K368" s="190">
        <v>0.42</v>
      </c>
      <c r="L368" s="7">
        <f t="shared" si="101"/>
        <v>3360</v>
      </c>
      <c r="M368" s="7">
        <f t="shared" si="102"/>
        <v>11360</v>
      </c>
      <c r="N368" s="6">
        <f t="shared" si="103"/>
        <v>136320</v>
      </c>
      <c r="O368" s="6">
        <f t="shared" si="104"/>
        <v>11360</v>
      </c>
      <c r="P368" s="6">
        <f t="shared" si="105"/>
        <v>136320</v>
      </c>
    </row>
    <row r="369" spans="1:16" ht="15" customHeight="1">
      <c r="A369" s="442"/>
      <c r="B369" s="457"/>
      <c r="C369" s="223"/>
      <c r="D369" s="225"/>
      <c r="E369" s="214" t="str">
        <f>Manning!E369</f>
        <v>CHOPPER (2ND)</v>
      </c>
      <c r="F369" s="214">
        <f>Manning!F369</f>
        <v>0</v>
      </c>
      <c r="G369" s="252">
        <f>Manning!H369</f>
        <v>1</v>
      </c>
      <c r="H369" s="252" t="str">
        <f>Manning!I369</f>
        <v>L</v>
      </c>
      <c r="I369" s="215" t="str">
        <f>Manning!J369</f>
        <v>L4</v>
      </c>
      <c r="J369" s="579">
        <v>6000</v>
      </c>
      <c r="K369" s="190">
        <v>0.42</v>
      </c>
      <c r="L369" s="7">
        <f t="shared" si="101"/>
        <v>2520</v>
      </c>
      <c r="M369" s="7">
        <f t="shared" si="102"/>
        <v>8520</v>
      </c>
      <c r="N369" s="6">
        <f t="shared" si="103"/>
        <v>102240</v>
      </c>
      <c r="O369" s="6">
        <f t="shared" si="104"/>
        <v>8520</v>
      </c>
      <c r="P369" s="6">
        <f t="shared" si="105"/>
        <v>102240</v>
      </c>
    </row>
    <row r="370" spans="1:16" ht="15" customHeight="1">
      <c r="A370" s="442"/>
      <c r="B370" s="457"/>
      <c r="C370" s="223"/>
      <c r="D370" s="225"/>
      <c r="E370" s="214" t="str">
        <f>Manning!E370</f>
        <v>CHOPPER (3RD) LOCAL</v>
      </c>
      <c r="F370" s="214">
        <f>Manning!F370</f>
        <v>0</v>
      </c>
      <c r="G370" s="252">
        <f>Manning!H370</f>
        <v>3</v>
      </c>
      <c r="H370" s="252" t="str">
        <f>Manning!I370</f>
        <v>L</v>
      </c>
      <c r="I370" s="215" t="str">
        <f>Manning!J370</f>
        <v>L5</v>
      </c>
      <c r="J370" s="579">
        <v>6000</v>
      </c>
      <c r="K370" s="190">
        <v>0.42</v>
      </c>
      <c r="L370" s="7">
        <f t="shared" si="101"/>
        <v>2520</v>
      </c>
      <c r="M370" s="7">
        <f t="shared" si="102"/>
        <v>8520</v>
      </c>
      <c r="N370" s="6">
        <f t="shared" si="103"/>
        <v>102240</v>
      </c>
      <c r="O370" s="6">
        <f t="shared" si="104"/>
        <v>25560</v>
      </c>
      <c r="P370" s="6">
        <f t="shared" si="105"/>
        <v>306720</v>
      </c>
    </row>
    <row r="371" spans="1:16" ht="15" customHeight="1">
      <c r="A371" s="442"/>
      <c r="B371" s="457"/>
      <c r="C371" s="223"/>
      <c r="D371" s="225"/>
      <c r="E371" s="214" t="str">
        <f>Manning!E371</f>
        <v>ABALONE</v>
      </c>
      <c r="F371" s="214">
        <f>Manning!F371</f>
        <v>0</v>
      </c>
      <c r="G371" s="252">
        <f>Manning!H371</f>
        <v>1</v>
      </c>
      <c r="H371" s="252" t="str">
        <f>Manning!I371</f>
        <v>L</v>
      </c>
      <c r="I371" s="215" t="str">
        <f>Manning!J371</f>
        <v>L5</v>
      </c>
      <c r="J371" s="579">
        <v>8000</v>
      </c>
      <c r="K371" s="190">
        <v>0.42</v>
      </c>
      <c r="L371" s="7">
        <f t="shared" si="101"/>
        <v>3360</v>
      </c>
      <c r="M371" s="7">
        <f t="shared" si="102"/>
        <v>11360</v>
      </c>
      <c r="N371" s="6">
        <f t="shared" si="103"/>
        <v>136320</v>
      </c>
      <c r="O371" s="6">
        <f t="shared" si="104"/>
        <v>11360</v>
      </c>
      <c r="P371" s="6">
        <f t="shared" si="105"/>
        <v>136320</v>
      </c>
    </row>
    <row r="372" spans="1:16" ht="15" customHeight="1">
      <c r="A372" s="442"/>
      <c r="B372" s="457"/>
      <c r="C372" s="223"/>
      <c r="D372" s="225"/>
      <c r="E372" s="214" t="str">
        <f>Manning!E372</f>
        <v>STEAMER</v>
      </c>
      <c r="F372" s="214">
        <f>Manning!F372</f>
        <v>0</v>
      </c>
      <c r="G372" s="252">
        <f>Manning!H372</f>
        <v>1</v>
      </c>
      <c r="H372" s="252" t="str">
        <f>Manning!I372</f>
        <v>L</v>
      </c>
      <c r="I372" s="215" t="str">
        <f>Manning!J372</f>
        <v>L3</v>
      </c>
      <c r="J372" s="579">
        <v>4000</v>
      </c>
      <c r="K372" s="190">
        <v>0.42</v>
      </c>
      <c r="L372" s="7">
        <f t="shared" si="101"/>
        <v>1680</v>
      </c>
      <c r="M372" s="7">
        <f t="shared" si="102"/>
        <v>5680</v>
      </c>
      <c r="N372" s="6">
        <f t="shared" si="103"/>
        <v>68160</v>
      </c>
      <c r="O372" s="6">
        <f t="shared" si="104"/>
        <v>5680</v>
      </c>
      <c r="P372" s="6">
        <f t="shared" si="105"/>
        <v>68160</v>
      </c>
    </row>
    <row r="373" spans="1:16" ht="15" customHeight="1">
      <c r="A373" s="442"/>
      <c r="B373" s="457"/>
      <c r="C373" s="223"/>
      <c r="D373" s="225"/>
      <c r="E373" s="214" t="str">
        <f>Manning!E373</f>
        <v>BBQ CHEF</v>
      </c>
      <c r="F373" s="214">
        <f>Manning!F373</f>
        <v>0</v>
      </c>
      <c r="G373" s="252">
        <f>Manning!H373</f>
        <v>1</v>
      </c>
      <c r="H373" s="252" t="str">
        <f>Manning!I373</f>
        <v>L</v>
      </c>
      <c r="I373" s="215" t="str">
        <f>Manning!J373</f>
        <v>L3</v>
      </c>
      <c r="J373" s="579">
        <v>6000</v>
      </c>
      <c r="K373" s="190">
        <v>0.42</v>
      </c>
      <c r="L373" s="7">
        <f t="shared" si="101"/>
        <v>2520</v>
      </c>
      <c r="M373" s="7">
        <f t="shared" si="102"/>
        <v>8520</v>
      </c>
      <c r="N373" s="6">
        <f t="shared" si="103"/>
        <v>102240</v>
      </c>
      <c r="O373" s="6">
        <f t="shared" si="104"/>
        <v>8520</v>
      </c>
      <c r="P373" s="6">
        <f t="shared" si="105"/>
        <v>102240</v>
      </c>
    </row>
    <row r="374" spans="1:16" ht="15" customHeight="1">
      <c r="A374" s="442"/>
      <c r="B374" s="457"/>
      <c r="C374" s="223"/>
      <c r="D374" s="225"/>
      <c r="E374" s="214" t="str">
        <f>Manning!E374</f>
        <v>DIM SUM CHEF</v>
      </c>
      <c r="F374" s="214">
        <f>Manning!F374</f>
        <v>0</v>
      </c>
      <c r="G374" s="252">
        <f>Manning!H374</f>
        <v>1</v>
      </c>
      <c r="H374" s="252" t="str">
        <f>Manning!I374</f>
        <v>L</v>
      </c>
      <c r="I374" s="215" t="str">
        <f>Manning!J374</f>
        <v>L3</v>
      </c>
      <c r="J374" s="579">
        <v>12000</v>
      </c>
      <c r="K374" s="190">
        <v>0.42</v>
      </c>
      <c r="L374" s="7">
        <f t="shared" si="101"/>
        <v>5040</v>
      </c>
      <c r="M374" s="7">
        <f t="shared" si="102"/>
        <v>17040</v>
      </c>
      <c r="N374" s="6">
        <f t="shared" si="103"/>
        <v>204480</v>
      </c>
      <c r="O374" s="6">
        <f t="shared" si="104"/>
        <v>17040</v>
      </c>
      <c r="P374" s="6">
        <f t="shared" si="105"/>
        <v>204480</v>
      </c>
    </row>
    <row r="375" spans="1:16" ht="15" customHeight="1">
      <c r="A375" s="442"/>
      <c r="B375" s="457"/>
      <c r="C375" s="223"/>
      <c r="D375" s="225"/>
      <c r="E375" s="214" t="str">
        <f>Manning!E375</f>
        <v>DIM SUM CHEF (LOCAL)</v>
      </c>
      <c r="F375" s="214">
        <f>Manning!F375</f>
        <v>0</v>
      </c>
      <c r="G375" s="252">
        <f>Manning!H375</f>
        <v>1</v>
      </c>
      <c r="H375" s="252" t="str">
        <f>Manning!I375</f>
        <v>L</v>
      </c>
      <c r="I375" s="215" t="str">
        <f>Manning!J375</f>
        <v>L3</v>
      </c>
      <c r="J375" s="579">
        <v>6000</v>
      </c>
      <c r="K375" s="190">
        <v>0.42</v>
      </c>
      <c r="L375" s="7">
        <f t="shared" si="101"/>
        <v>2520</v>
      </c>
      <c r="M375" s="7">
        <f t="shared" si="102"/>
        <v>8520</v>
      </c>
      <c r="N375" s="6">
        <f t="shared" si="103"/>
        <v>102240</v>
      </c>
      <c r="O375" s="6">
        <f t="shared" si="104"/>
        <v>8520</v>
      </c>
      <c r="P375" s="6">
        <f t="shared" si="105"/>
        <v>102240</v>
      </c>
    </row>
    <row r="376" spans="1:16" ht="15" customHeight="1">
      <c r="A376" s="442"/>
      <c r="B376" s="457"/>
      <c r="C376" s="223"/>
      <c r="D376" s="225"/>
      <c r="E376" s="214" t="str">
        <f>Manning!E376</f>
        <v>DIM SUM (2ND)</v>
      </c>
      <c r="F376" s="214">
        <f>Manning!F376</f>
        <v>0</v>
      </c>
      <c r="G376" s="252">
        <f>Manning!H376</f>
        <v>1</v>
      </c>
      <c r="H376" s="252" t="str">
        <f>Manning!I376</f>
        <v>L</v>
      </c>
      <c r="I376" s="215" t="str">
        <f>Manning!J376</f>
        <v>L6</v>
      </c>
      <c r="J376" s="579">
        <v>4000</v>
      </c>
      <c r="K376" s="190">
        <v>0.42</v>
      </c>
      <c r="L376" s="7">
        <f t="shared" si="101"/>
        <v>1680</v>
      </c>
      <c r="M376" s="7">
        <f t="shared" si="102"/>
        <v>5680</v>
      </c>
      <c r="N376" s="6">
        <f t="shared" si="103"/>
        <v>68160</v>
      </c>
      <c r="O376" s="6">
        <f t="shared" si="104"/>
        <v>5680</v>
      </c>
      <c r="P376" s="6">
        <f t="shared" si="105"/>
        <v>68160</v>
      </c>
    </row>
    <row r="377" spans="1:16" ht="15" customHeight="1">
      <c r="A377" s="442"/>
      <c r="B377" s="457"/>
      <c r="C377" s="223"/>
      <c r="D377" s="225"/>
      <c r="E377" s="214" t="str">
        <f>Manning!E377</f>
        <v>CHIEF DISTRIBUTOR</v>
      </c>
      <c r="F377" s="214">
        <f>Manning!F377</f>
        <v>0</v>
      </c>
      <c r="G377" s="252">
        <f>Manning!H377</f>
        <v>0</v>
      </c>
      <c r="H377" s="252" t="str">
        <f>Manning!I377</f>
        <v>L</v>
      </c>
      <c r="I377" s="252"/>
      <c r="J377" s="579"/>
      <c r="K377" s="190"/>
      <c r="L377" s="7">
        <f t="shared" si="101"/>
        <v>0</v>
      </c>
      <c r="M377" s="7">
        <f t="shared" si="102"/>
        <v>0</v>
      </c>
      <c r="N377" s="6">
        <f t="shared" si="103"/>
        <v>0</v>
      </c>
      <c r="O377" s="6">
        <f t="shared" si="104"/>
        <v>0</v>
      </c>
      <c r="P377" s="6">
        <f t="shared" si="105"/>
        <v>0</v>
      </c>
    </row>
    <row r="378" spans="1:16" ht="15" customHeight="1">
      <c r="A378" s="442"/>
      <c r="B378" s="457"/>
      <c r="C378" s="223"/>
      <c r="D378" s="225"/>
      <c r="E378" s="214" t="str">
        <f>Manning!E378</f>
        <v>DISTRIBUTOR</v>
      </c>
      <c r="F378" s="214">
        <f>Manning!F378</f>
        <v>0</v>
      </c>
      <c r="G378" s="252">
        <f>Manning!H378</f>
        <v>0</v>
      </c>
      <c r="H378" s="252" t="str">
        <f>Manning!I378</f>
        <v>L</v>
      </c>
      <c r="I378" s="252"/>
      <c r="J378" s="579"/>
      <c r="K378" s="190"/>
      <c r="L378" s="7">
        <f t="shared" si="101"/>
        <v>0</v>
      </c>
      <c r="M378" s="7">
        <f t="shared" si="102"/>
        <v>0</v>
      </c>
      <c r="N378" s="6">
        <f t="shared" si="103"/>
        <v>0</v>
      </c>
      <c r="O378" s="6">
        <f t="shared" si="104"/>
        <v>0</v>
      </c>
      <c r="P378" s="6">
        <f t="shared" si="105"/>
        <v>0</v>
      </c>
    </row>
    <row r="379" spans="1:16" ht="15" customHeight="1">
      <c r="A379" s="442"/>
      <c r="B379" s="457"/>
      <c r="C379" s="223"/>
      <c r="D379" s="225"/>
      <c r="E379" s="214" t="str">
        <f>Manning!E379</f>
        <v>KITCHEN HELPER</v>
      </c>
      <c r="F379" s="214">
        <f>Manning!F379</f>
        <v>0</v>
      </c>
      <c r="G379" s="252">
        <f>Manning!H379</f>
        <v>5</v>
      </c>
      <c r="H379" s="252" t="str">
        <f>Manning!I379</f>
        <v>L</v>
      </c>
      <c r="I379" s="215" t="str">
        <f>Manning!J379</f>
        <v>L7</v>
      </c>
      <c r="J379" s="579">
        <v>1750</v>
      </c>
      <c r="K379" s="190">
        <v>0.42</v>
      </c>
      <c r="L379" s="7">
        <f t="shared" si="101"/>
        <v>735</v>
      </c>
      <c r="M379" s="7">
        <f t="shared" si="102"/>
        <v>2485</v>
      </c>
      <c r="N379" s="6">
        <f t="shared" si="103"/>
        <v>29820</v>
      </c>
      <c r="O379" s="6">
        <f t="shared" si="104"/>
        <v>12425</v>
      </c>
      <c r="P379" s="6">
        <f t="shared" si="105"/>
        <v>149100</v>
      </c>
    </row>
    <row r="380" spans="1:16" ht="15" customHeight="1">
      <c r="A380" s="442"/>
      <c r="B380" s="457"/>
      <c r="C380" s="223"/>
      <c r="D380" s="225"/>
      <c r="E380" s="214" t="str">
        <f>Manning!E380</f>
        <v>BBQ CHEF (2ND)</v>
      </c>
      <c r="F380" s="214"/>
      <c r="G380" s="252">
        <f>Manning!H380</f>
        <v>0</v>
      </c>
      <c r="H380" s="252" t="str">
        <f>Manning!I380</f>
        <v>L</v>
      </c>
      <c r="I380" s="252"/>
      <c r="J380" s="579"/>
      <c r="K380" s="190"/>
      <c r="L380" s="7">
        <f t="shared" si="101"/>
        <v>0</v>
      </c>
      <c r="M380" s="7">
        <f t="shared" si="102"/>
        <v>0</v>
      </c>
      <c r="N380" s="6">
        <f t="shared" si="103"/>
        <v>0</v>
      </c>
      <c r="O380" s="6">
        <f t="shared" si="104"/>
        <v>0</v>
      </c>
      <c r="P380" s="6">
        <f t="shared" si="105"/>
        <v>0</v>
      </c>
    </row>
    <row r="381" spans="1:16" ht="15" customHeight="1">
      <c r="A381" s="442"/>
      <c r="B381" s="457"/>
      <c r="C381" s="223"/>
      <c r="D381" s="225"/>
      <c r="E381" s="214" t="str">
        <f>Manning!E381</f>
        <v>DIM SUM (3RD)</v>
      </c>
      <c r="F381" s="214"/>
      <c r="G381" s="252">
        <f>Manning!H381</f>
        <v>0</v>
      </c>
      <c r="H381" s="252" t="str">
        <f>Manning!I381</f>
        <v>L</v>
      </c>
      <c r="I381" s="252"/>
      <c r="J381" s="579"/>
      <c r="K381" s="190"/>
      <c r="L381" s="7">
        <f t="shared" si="101"/>
        <v>0</v>
      </c>
      <c r="M381" s="7">
        <f t="shared" si="102"/>
        <v>0</v>
      </c>
      <c r="N381" s="6">
        <f t="shared" si="103"/>
        <v>0</v>
      </c>
      <c r="O381" s="6">
        <f t="shared" si="104"/>
        <v>0</v>
      </c>
      <c r="P381" s="6">
        <f t="shared" si="105"/>
        <v>0</v>
      </c>
    </row>
    <row r="382" spans="1:16" ht="15" customHeight="1">
      <c r="A382" s="442"/>
      <c r="B382" s="457"/>
      <c r="C382" s="223"/>
      <c r="D382" s="225"/>
      <c r="E382" s="214" t="str">
        <f>Manning!E382</f>
        <v>ADDITIONAL POSITION 3</v>
      </c>
      <c r="F382" s="214"/>
      <c r="G382" s="252">
        <f>Manning!H382</f>
        <v>0</v>
      </c>
      <c r="H382" s="252" t="str">
        <f>Manning!I382</f>
        <v>L</v>
      </c>
      <c r="I382" s="252"/>
      <c r="J382" s="569"/>
      <c r="K382" s="190"/>
      <c r="L382" s="7">
        <f t="shared" si="101"/>
        <v>0</v>
      </c>
      <c r="M382" s="7">
        <f t="shared" si="102"/>
        <v>0</v>
      </c>
      <c r="N382" s="6">
        <f t="shared" si="103"/>
        <v>0</v>
      </c>
      <c r="O382" s="6">
        <f t="shared" si="104"/>
        <v>0</v>
      </c>
      <c r="P382" s="6">
        <f t="shared" si="105"/>
        <v>0</v>
      </c>
    </row>
    <row r="383" spans="1:16" ht="15" customHeight="1">
      <c r="A383" s="442"/>
      <c r="B383" s="457"/>
      <c r="C383" s="223"/>
      <c r="D383" s="225"/>
      <c r="E383" s="214" t="str">
        <f>Manning!E383</f>
        <v>ADDITIONAL POSITION 4</v>
      </c>
      <c r="F383" s="214"/>
      <c r="G383" s="252">
        <f>Manning!H383</f>
        <v>0</v>
      </c>
      <c r="H383" s="252" t="str">
        <f>Manning!I383</f>
        <v>L</v>
      </c>
      <c r="I383" s="252"/>
      <c r="J383" s="569"/>
      <c r="K383" s="190"/>
      <c r="L383" s="7">
        <f t="shared" si="101"/>
        <v>0</v>
      </c>
      <c r="M383" s="7">
        <f t="shared" si="102"/>
        <v>0</v>
      </c>
      <c r="N383" s="6">
        <f t="shared" si="103"/>
        <v>0</v>
      </c>
      <c r="O383" s="6">
        <f t="shared" si="104"/>
        <v>0</v>
      </c>
      <c r="P383" s="6">
        <f t="shared" si="105"/>
        <v>0</v>
      </c>
    </row>
    <row r="384" spans="1:16" ht="15" customHeight="1">
      <c r="A384" s="442"/>
      <c r="B384" s="457"/>
      <c r="C384" s="223"/>
      <c r="D384" s="225"/>
      <c r="E384" s="216"/>
      <c r="F384" s="216"/>
      <c r="G384" s="216"/>
      <c r="H384" s="216"/>
      <c r="I384" s="216"/>
      <c r="J384" s="60"/>
      <c r="K384" s="60"/>
      <c r="L384" s="60"/>
      <c r="M384" s="60"/>
      <c r="N384" s="60"/>
      <c r="O384" s="60"/>
      <c r="P384" s="60"/>
    </row>
    <row r="385" spans="1:16" ht="15" customHeight="1">
      <c r="A385" s="442"/>
      <c r="B385" s="457"/>
      <c r="C385" s="223"/>
      <c r="D385" s="225"/>
      <c r="E385" s="221" t="str">
        <f>"TOTAL "&amp;E359</f>
        <v>TOTAL CHINESE KITCHEN</v>
      </c>
      <c r="F385" s="221"/>
      <c r="G385" s="226">
        <f>SUM(G360:G384)</f>
        <v>26</v>
      </c>
      <c r="H385" s="221"/>
      <c r="I385" s="221"/>
      <c r="J385" s="57">
        <f>SUM(J360:J384)</f>
        <v>117750</v>
      </c>
      <c r="K385" s="57"/>
      <c r="L385" s="57">
        <f>SUM(L360:L384)</f>
        <v>49455</v>
      </c>
      <c r="M385" s="57">
        <f>SUM(M360:M384)</f>
        <v>167205</v>
      </c>
      <c r="N385" s="57">
        <f>SUM(N360:N384)</f>
        <v>2006460</v>
      </c>
      <c r="O385" s="57">
        <f>SUM(O360:O384)</f>
        <v>228265</v>
      </c>
      <c r="P385" s="57">
        <f>SUM(P360:P384)</f>
        <v>2739180</v>
      </c>
    </row>
    <row r="386" spans="1:16" ht="15" customHeight="1">
      <c r="A386" s="442"/>
      <c r="B386" s="457"/>
      <c r="C386" s="223"/>
      <c r="D386" s="210"/>
      <c r="E386" s="230"/>
      <c r="F386" s="230"/>
      <c r="G386" s="230"/>
      <c r="H386" s="230"/>
      <c r="I386" s="230"/>
      <c r="J386" s="63"/>
      <c r="K386" s="63"/>
      <c r="L386" s="63"/>
      <c r="M386" s="63"/>
      <c r="N386" s="63"/>
      <c r="O386" s="63"/>
      <c r="P386" s="63"/>
    </row>
    <row r="387" spans="1:16" ht="15" customHeight="1">
      <c r="A387" s="442"/>
      <c r="B387" s="457"/>
      <c r="C387" s="223"/>
      <c r="D387" s="225"/>
      <c r="E387" s="212" t="str">
        <f>Manning!E387</f>
        <v>TEPANIYAKI RESTAURANT</v>
      </c>
      <c r="F387" s="212"/>
      <c r="G387" s="212"/>
      <c r="H387" s="212"/>
      <c r="I387" s="212"/>
      <c r="J387" s="72"/>
      <c r="K387" s="72"/>
      <c r="L387" s="72"/>
      <c r="M387" s="72"/>
      <c r="N387" s="72"/>
      <c r="O387" s="72"/>
      <c r="P387" s="72"/>
    </row>
    <row r="388" spans="1:16" ht="15" customHeight="1">
      <c r="A388" s="442"/>
      <c r="B388" s="457"/>
      <c r="C388" s="223"/>
      <c r="D388" s="225"/>
      <c r="E388" s="213"/>
      <c r="F388" s="213"/>
      <c r="G388" s="213"/>
      <c r="H388" s="213"/>
      <c r="I388" s="213"/>
      <c r="J388" s="55"/>
      <c r="K388" s="55"/>
      <c r="L388" s="55"/>
      <c r="M388" s="55"/>
      <c r="N388" s="55"/>
      <c r="O388" s="55"/>
      <c r="P388" s="55"/>
    </row>
    <row r="389" spans="1:16" ht="15" customHeight="1">
      <c r="A389" s="442"/>
      <c r="B389" s="457"/>
      <c r="C389" s="223"/>
      <c r="D389" s="225"/>
      <c r="E389" s="214" t="str">
        <f>Manning!E389</f>
        <v>HEAD CHEF</v>
      </c>
      <c r="F389" s="214">
        <f>Manning!F389</f>
        <v>0</v>
      </c>
      <c r="G389" s="252">
        <f>Manning!H389</f>
        <v>1</v>
      </c>
      <c r="H389" s="252" t="str">
        <f>Manning!I389</f>
        <v>L</v>
      </c>
      <c r="I389" s="215" t="str">
        <f>Manning!J389</f>
        <v>L4</v>
      </c>
      <c r="J389" s="579">
        <v>12000</v>
      </c>
      <c r="K389" s="190">
        <v>0.42</v>
      </c>
      <c r="L389" s="7">
        <f t="shared" ref="L389:L395" si="106">J389*K389</f>
        <v>5040</v>
      </c>
      <c r="M389" s="7">
        <f>IF(G389=0,0,J389+L389)</f>
        <v>17040</v>
      </c>
      <c r="N389" s="6">
        <f>IF(G389=0,0,M389*12)</f>
        <v>204480</v>
      </c>
      <c r="O389" s="6">
        <f>IF(G389=0,0,G389*M389)</f>
        <v>17040</v>
      </c>
      <c r="P389" s="6">
        <f>IF(G389=0,0,G389*N389)</f>
        <v>204480</v>
      </c>
    </row>
    <row r="390" spans="1:16" ht="15" customHeight="1">
      <c r="A390" s="442"/>
      <c r="B390" s="457"/>
      <c r="C390" s="223"/>
      <c r="D390" s="225"/>
      <c r="E390" s="214" t="str">
        <f>Manning!E390</f>
        <v>SOUS CHEF</v>
      </c>
      <c r="F390" s="214">
        <f>Manning!F390</f>
        <v>0</v>
      </c>
      <c r="G390" s="252">
        <f>Manning!H390</f>
        <v>1</v>
      </c>
      <c r="H390" s="252" t="str">
        <f>Manning!I390</f>
        <v>L</v>
      </c>
      <c r="I390" s="215" t="str">
        <f>Manning!J390</f>
        <v>L4</v>
      </c>
      <c r="J390" s="579">
        <v>8000</v>
      </c>
      <c r="K390" s="190">
        <v>0.42</v>
      </c>
      <c r="L390" s="7">
        <f t="shared" si="106"/>
        <v>3360</v>
      </c>
      <c r="M390" s="7">
        <f t="shared" ref="M390:M395" si="107">IF(G390=0,0,J390+L390)</f>
        <v>11360</v>
      </c>
      <c r="N390" s="6">
        <f t="shared" ref="N390:N395" si="108">IF(G390=0,0,M390*12)</f>
        <v>136320</v>
      </c>
      <c r="O390" s="6">
        <f t="shared" ref="O390:O395" si="109">IF(G390=0,0,G390*M390)</f>
        <v>11360</v>
      </c>
      <c r="P390" s="6">
        <f t="shared" ref="P390:P395" si="110">IF(G390=0,0,G390*N390)</f>
        <v>136320</v>
      </c>
    </row>
    <row r="391" spans="1:16" ht="15" customHeight="1">
      <c r="A391" s="442"/>
      <c r="B391" s="457"/>
      <c r="C391" s="223"/>
      <c r="D391" s="225"/>
      <c r="E391" s="214" t="str">
        <f>Manning!E391</f>
        <v>TEPANIYAKI COOK</v>
      </c>
      <c r="F391" s="214">
        <f>Manning!F391</f>
        <v>0</v>
      </c>
      <c r="G391" s="252">
        <f>Manning!H391</f>
        <v>4</v>
      </c>
      <c r="H391" s="252" t="str">
        <f>Manning!I391</f>
        <v>L</v>
      </c>
      <c r="I391" s="215" t="str">
        <f>Manning!J391</f>
        <v>L5</v>
      </c>
      <c r="J391" s="579">
        <v>6000</v>
      </c>
      <c r="K391" s="190">
        <v>0.42</v>
      </c>
      <c r="L391" s="7">
        <f t="shared" si="106"/>
        <v>2520</v>
      </c>
      <c r="M391" s="7">
        <f t="shared" si="107"/>
        <v>8520</v>
      </c>
      <c r="N391" s="6">
        <f t="shared" si="108"/>
        <v>102240</v>
      </c>
      <c r="O391" s="6">
        <f t="shared" si="109"/>
        <v>34080</v>
      </c>
      <c r="P391" s="6">
        <f t="shared" si="110"/>
        <v>408960</v>
      </c>
    </row>
    <row r="392" spans="1:16" ht="15" customHeight="1">
      <c r="A392" s="442"/>
      <c r="B392" s="457"/>
      <c r="C392" s="223"/>
      <c r="D392" s="225"/>
      <c r="E392" s="214" t="str">
        <f>Manning!E392</f>
        <v>TEPANIYAKI COMMIS</v>
      </c>
      <c r="F392" s="214">
        <f>Manning!F392</f>
        <v>0</v>
      </c>
      <c r="G392" s="252">
        <f>Manning!H392</f>
        <v>4</v>
      </c>
      <c r="H392" s="252" t="str">
        <f>Manning!I392</f>
        <v>L</v>
      </c>
      <c r="I392" s="215" t="str">
        <f>Manning!J392</f>
        <v>L6</v>
      </c>
      <c r="J392" s="579">
        <v>4000</v>
      </c>
      <c r="K392" s="190">
        <v>0.42</v>
      </c>
      <c r="L392" s="7">
        <f t="shared" si="106"/>
        <v>1680</v>
      </c>
      <c r="M392" s="7">
        <f t="shared" si="107"/>
        <v>5680</v>
      </c>
      <c r="N392" s="6">
        <f t="shared" si="108"/>
        <v>68160</v>
      </c>
      <c r="O392" s="6">
        <f t="shared" si="109"/>
        <v>22720</v>
      </c>
      <c r="P392" s="6">
        <f t="shared" si="110"/>
        <v>272640</v>
      </c>
    </row>
    <row r="393" spans="1:16" ht="15" customHeight="1">
      <c r="A393" s="442"/>
      <c r="B393" s="457"/>
      <c r="C393" s="223"/>
      <c r="D393" s="225"/>
      <c r="E393" s="214" t="str">
        <f>Manning!E393</f>
        <v>ADDITIONAL POSITION 1</v>
      </c>
      <c r="F393" s="214"/>
      <c r="G393" s="252">
        <f>Manning!H393</f>
        <v>0</v>
      </c>
      <c r="H393" s="252" t="str">
        <f>Manning!I393</f>
        <v>L</v>
      </c>
      <c r="I393" s="252"/>
      <c r="J393" s="569"/>
      <c r="K393" s="190"/>
      <c r="L393" s="7">
        <f t="shared" si="106"/>
        <v>0</v>
      </c>
      <c r="M393" s="7">
        <f t="shared" si="107"/>
        <v>0</v>
      </c>
      <c r="N393" s="6">
        <f t="shared" si="108"/>
        <v>0</v>
      </c>
      <c r="O393" s="6">
        <f t="shared" si="109"/>
        <v>0</v>
      </c>
      <c r="P393" s="6">
        <f t="shared" si="110"/>
        <v>0</v>
      </c>
    </row>
    <row r="394" spans="1:16" ht="15" customHeight="1">
      <c r="A394" s="442"/>
      <c r="B394" s="457"/>
      <c r="C394" s="223"/>
      <c r="D394" s="225"/>
      <c r="E394" s="214" t="str">
        <f>Manning!E394</f>
        <v>ADDITIONAL POSITION 2</v>
      </c>
      <c r="F394" s="214"/>
      <c r="G394" s="252">
        <f>Manning!H394</f>
        <v>0</v>
      </c>
      <c r="H394" s="252" t="str">
        <f>Manning!I394</f>
        <v>L</v>
      </c>
      <c r="I394" s="252"/>
      <c r="J394" s="569"/>
      <c r="K394" s="190"/>
      <c r="L394" s="7">
        <f t="shared" si="106"/>
        <v>0</v>
      </c>
      <c r="M394" s="7">
        <f t="shared" si="107"/>
        <v>0</v>
      </c>
      <c r="N394" s="6">
        <f t="shared" si="108"/>
        <v>0</v>
      </c>
      <c r="O394" s="6">
        <f t="shared" si="109"/>
        <v>0</v>
      </c>
      <c r="P394" s="6">
        <f t="shared" si="110"/>
        <v>0</v>
      </c>
    </row>
    <row r="395" spans="1:16" ht="15" customHeight="1">
      <c r="A395" s="442"/>
      <c r="B395" s="457"/>
      <c r="C395" s="223"/>
      <c r="D395" s="225"/>
      <c r="E395" s="214" t="str">
        <f>Manning!E395</f>
        <v>ADDITIONAL POSITION 3</v>
      </c>
      <c r="F395" s="214"/>
      <c r="G395" s="252">
        <f>Manning!H395</f>
        <v>0</v>
      </c>
      <c r="H395" s="252" t="str">
        <f>Manning!I395</f>
        <v>L</v>
      </c>
      <c r="I395" s="252"/>
      <c r="J395" s="569"/>
      <c r="K395" s="190"/>
      <c r="L395" s="7">
        <f t="shared" si="106"/>
        <v>0</v>
      </c>
      <c r="M395" s="7">
        <f t="shared" si="107"/>
        <v>0</v>
      </c>
      <c r="N395" s="6">
        <f t="shared" si="108"/>
        <v>0</v>
      </c>
      <c r="O395" s="6">
        <f t="shared" si="109"/>
        <v>0</v>
      </c>
      <c r="P395" s="6">
        <f t="shared" si="110"/>
        <v>0</v>
      </c>
    </row>
    <row r="396" spans="1:16" ht="15" customHeight="1">
      <c r="A396" s="442"/>
      <c r="B396" s="457"/>
      <c r="C396" s="223"/>
      <c r="D396" s="225"/>
      <c r="E396" s="216"/>
      <c r="F396" s="216"/>
      <c r="G396" s="216"/>
      <c r="H396" s="216"/>
      <c r="I396" s="216"/>
      <c r="J396" s="60"/>
      <c r="K396" s="60"/>
      <c r="L396" s="60"/>
      <c r="M396" s="60"/>
      <c r="N396" s="60"/>
      <c r="O396" s="60"/>
      <c r="P396" s="60"/>
    </row>
    <row r="397" spans="1:16" ht="15" customHeight="1">
      <c r="A397" s="442"/>
      <c r="B397" s="457"/>
      <c r="C397" s="223"/>
      <c r="D397" s="225"/>
      <c r="E397" s="221" t="str">
        <f>"TOTAL "&amp;E387</f>
        <v>TOTAL TEPANIYAKI RESTAURANT</v>
      </c>
      <c r="F397" s="221"/>
      <c r="G397" s="226">
        <f>SUM(G388:G396)</f>
        <v>10</v>
      </c>
      <c r="H397" s="221"/>
      <c r="I397" s="221"/>
      <c r="J397" s="57">
        <f>SUM(J388:J396)</f>
        <v>30000</v>
      </c>
      <c r="K397" s="57"/>
      <c r="L397" s="57">
        <f>SUM(L388:L396)</f>
        <v>12600</v>
      </c>
      <c r="M397" s="57">
        <f>SUM(M388:M396)</f>
        <v>42600</v>
      </c>
      <c r="N397" s="57">
        <f>SUM(N388:N396)</f>
        <v>511200</v>
      </c>
      <c r="O397" s="57">
        <f>SUM(O388:O396)</f>
        <v>85200</v>
      </c>
      <c r="P397" s="57">
        <f>SUM(P388:P396)</f>
        <v>1022400</v>
      </c>
    </row>
    <row r="398" spans="1:16" ht="15" customHeight="1">
      <c r="A398" s="442"/>
      <c r="B398" s="457"/>
      <c r="C398" s="223"/>
      <c r="D398" s="210"/>
      <c r="E398" s="230"/>
      <c r="F398" s="230"/>
      <c r="G398" s="230"/>
      <c r="H398" s="230"/>
      <c r="I398" s="230"/>
      <c r="J398" s="63"/>
      <c r="K398" s="63"/>
      <c r="L398" s="63"/>
      <c r="M398" s="63"/>
      <c r="N398" s="63"/>
      <c r="O398" s="63"/>
      <c r="P398" s="63"/>
    </row>
    <row r="399" spans="1:16" ht="15" customHeight="1">
      <c r="A399" s="442"/>
      <c r="B399" s="457"/>
      <c r="C399" s="223"/>
      <c r="D399" s="225"/>
      <c r="E399" s="212" t="str">
        <f>Manning!E399</f>
        <v xml:space="preserve">ADDITIONAL KITCHEN CONCEPT </v>
      </c>
      <c r="F399" s="212"/>
      <c r="G399" s="212"/>
      <c r="H399" s="212"/>
      <c r="I399" s="212"/>
      <c r="J399" s="72"/>
      <c r="K399" s="72"/>
      <c r="L399" s="72"/>
      <c r="M399" s="72"/>
      <c r="N399" s="72"/>
      <c r="O399" s="72"/>
      <c r="P399" s="72"/>
    </row>
    <row r="400" spans="1:16" ht="15" customHeight="1">
      <c r="A400" s="442"/>
      <c r="B400" s="457"/>
      <c r="C400" s="223"/>
      <c r="D400" s="225"/>
      <c r="E400" s="213"/>
      <c r="F400" s="213"/>
      <c r="G400" s="213"/>
      <c r="H400" s="213"/>
      <c r="I400" s="213"/>
      <c r="J400" s="55"/>
      <c r="K400" s="55"/>
      <c r="L400" s="55"/>
      <c r="M400" s="55"/>
      <c r="N400" s="55"/>
      <c r="O400" s="55"/>
      <c r="P400" s="55"/>
    </row>
    <row r="401" spans="1:16" ht="15" customHeight="1">
      <c r="A401" s="442"/>
      <c r="B401" s="457"/>
      <c r="C401" s="223"/>
      <c r="D401" s="225"/>
      <c r="E401" s="214" t="str">
        <f>Manning!E401</f>
        <v>HEAD CHEF</v>
      </c>
      <c r="F401" s="214">
        <f>Manning!F401</f>
        <v>0</v>
      </c>
      <c r="G401" s="252">
        <f>Manning!H401</f>
        <v>0</v>
      </c>
      <c r="H401" s="252" t="str">
        <f>Manning!I401</f>
        <v>L</v>
      </c>
      <c r="I401" s="252"/>
      <c r="J401" s="570"/>
      <c r="K401" s="190"/>
      <c r="L401" s="7">
        <f t="shared" ref="L401:L407" si="111">J401*K401</f>
        <v>0</v>
      </c>
      <c r="M401" s="7">
        <f>IF(G401=0,0,J401+L401)</f>
        <v>0</v>
      </c>
      <c r="N401" s="6">
        <f>IF(G401=0,0,M401*12)</f>
        <v>0</v>
      </c>
      <c r="O401" s="6">
        <f>IF(G401=0,0,G401*M401)</f>
        <v>0</v>
      </c>
      <c r="P401" s="6">
        <f>IF(G401=0,0,G401*N401)</f>
        <v>0</v>
      </c>
    </row>
    <row r="402" spans="1:16" ht="15" customHeight="1">
      <c r="A402" s="442"/>
      <c r="B402" s="457"/>
      <c r="C402" s="223"/>
      <c r="D402" s="225"/>
      <c r="E402" s="214" t="str">
        <f>Manning!E402</f>
        <v>SOUS CHEF</v>
      </c>
      <c r="F402" s="214">
        <f>Manning!F402</f>
        <v>0</v>
      </c>
      <c r="G402" s="252">
        <f>Manning!H402</f>
        <v>0</v>
      </c>
      <c r="H402" s="252" t="str">
        <f>Manning!I402</f>
        <v>L</v>
      </c>
      <c r="I402" s="252"/>
      <c r="J402" s="570"/>
      <c r="K402" s="190"/>
      <c r="L402" s="7">
        <f t="shared" si="111"/>
        <v>0</v>
      </c>
      <c r="M402" s="7">
        <f t="shared" ref="M402:M407" si="112">IF(G402=0,0,J402+L402)</f>
        <v>0</v>
      </c>
      <c r="N402" s="6">
        <f t="shared" ref="N402:N407" si="113">IF(G402=0,0,M402*12)</f>
        <v>0</v>
      </c>
      <c r="O402" s="6">
        <f t="shared" ref="O402:O407" si="114">IF(G402=0,0,G402*M402)</f>
        <v>0</v>
      </c>
      <c r="P402" s="6">
        <f t="shared" ref="P402:P407" si="115">IF(G402=0,0,G402*N402)</f>
        <v>0</v>
      </c>
    </row>
    <row r="403" spans="1:16" ht="15" customHeight="1">
      <c r="A403" s="442"/>
      <c r="B403" s="457"/>
      <c r="C403" s="223"/>
      <c r="D403" s="225"/>
      <c r="E403" s="214" t="str">
        <f>Manning!E403</f>
        <v>CHEF DE PARTIE</v>
      </c>
      <c r="F403" s="214">
        <f>Manning!F403</f>
        <v>0</v>
      </c>
      <c r="G403" s="252">
        <f>Manning!H403</f>
        <v>0</v>
      </c>
      <c r="H403" s="252" t="str">
        <f>Manning!I403</f>
        <v>L</v>
      </c>
      <c r="I403" s="252"/>
      <c r="J403" s="570"/>
      <c r="K403" s="190"/>
      <c r="L403" s="7">
        <f t="shared" si="111"/>
        <v>0</v>
      </c>
      <c r="M403" s="7">
        <f t="shared" si="112"/>
        <v>0</v>
      </c>
      <c r="N403" s="6">
        <f t="shared" si="113"/>
        <v>0</v>
      </c>
      <c r="O403" s="6">
        <f t="shared" si="114"/>
        <v>0</v>
      </c>
      <c r="P403" s="6">
        <f t="shared" si="115"/>
        <v>0</v>
      </c>
    </row>
    <row r="404" spans="1:16" ht="15" customHeight="1">
      <c r="A404" s="442"/>
      <c r="B404" s="457"/>
      <c r="C404" s="223"/>
      <c r="D404" s="225"/>
      <c r="E404" s="214" t="str">
        <f>Manning!E404</f>
        <v>COOK</v>
      </c>
      <c r="F404" s="214">
        <f>Manning!F404</f>
        <v>0</v>
      </c>
      <c r="G404" s="252">
        <f>Manning!H404</f>
        <v>0</v>
      </c>
      <c r="H404" s="252" t="str">
        <f>Manning!I404</f>
        <v>L</v>
      </c>
      <c r="I404" s="252"/>
      <c r="J404" s="570"/>
      <c r="K404" s="190"/>
      <c r="L404" s="7">
        <f t="shared" si="111"/>
        <v>0</v>
      </c>
      <c r="M404" s="7">
        <f t="shared" si="112"/>
        <v>0</v>
      </c>
      <c r="N404" s="6">
        <f t="shared" si="113"/>
        <v>0</v>
      </c>
      <c r="O404" s="6">
        <f t="shared" si="114"/>
        <v>0</v>
      </c>
      <c r="P404" s="6">
        <f t="shared" si="115"/>
        <v>0</v>
      </c>
    </row>
    <row r="405" spans="1:16" ht="15" customHeight="1">
      <c r="A405" s="442"/>
      <c r="B405" s="457"/>
      <c r="C405" s="223"/>
      <c r="D405" s="225"/>
      <c r="E405" s="214" t="str">
        <f>Manning!E405</f>
        <v>ADDITIONAL POSITION 1</v>
      </c>
      <c r="F405" s="214"/>
      <c r="G405" s="252">
        <f>Manning!H405</f>
        <v>0</v>
      </c>
      <c r="H405" s="252" t="str">
        <f>Manning!I405</f>
        <v>L</v>
      </c>
      <c r="I405" s="252"/>
      <c r="J405" s="570"/>
      <c r="K405" s="190"/>
      <c r="L405" s="7">
        <f t="shared" si="111"/>
        <v>0</v>
      </c>
      <c r="M405" s="7">
        <f t="shared" si="112"/>
        <v>0</v>
      </c>
      <c r="N405" s="6">
        <f t="shared" si="113"/>
        <v>0</v>
      </c>
      <c r="O405" s="6">
        <f t="shared" si="114"/>
        <v>0</v>
      </c>
      <c r="P405" s="6">
        <f t="shared" si="115"/>
        <v>0</v>
      </c>
    </row>
    <row r="406" spans="1:16" ht="15" customHeight="1">
      <c r="A406" s="442"/>
      <c r="B406" s="457"/>
      <c r="C406" s="223"/>
      <c r="D406" s="225"/>
      <c r="E406" s="214" t="str">
        <f>Manning!E406</f>
        <v>ADDITIONAL POSITION 2</v>
      </c>
      <c r="F406" s="214"/>
      <c r="G406" s="252">
        <f>Manning!H406</f>
        <v>0</v>
      </c>
      <c r="H406" s="252" t="str">
        <f>Manning!I406</f>
        <v>L</v>
      </c>
      <c r="I406" s="252"/>
      <c r="J406" s="570"/>
      <c r="K406" s="190"/>
      <c r="L406" s="7">
        <f t="shared" si="111"/>
        <v>0</v>
      </c>
      <c r="M406" s="7">
        <f t="shared" si="112"/>
        <v>0</v>
      </c>
      <c r="N406" s="6">
        <f t="shared" si="113"/>
        <v>0</v>
      </c>
      <c r="O406" s="6">
        <f t="shared" si="114"/>
        <v>0</v>
      </c>
      <c r="P406" s="6">
        <f t="shared" si="115"/>
        <v>0</v>
      </c>
    </row>
    <row r="407" spans="1:16" ht="15" customHeight="1">
      <c r="A407" s="442"/>
      <c r="B407" s="457"/>
      <c r="C407" s="223"/>
      <c r="D407" s="225"/>
      <c r="E407" s="214" t="str">
        <f>Manning!E407</f>
        <v>ADDITIONAL POSITION 3</v>
      </c>
      <c r="F407" s="214"/>
      <c r="G407" s="252">
        <f>Manning!H407</f>
        <v>0</v>
      </c>
      <c r="H407" s="252" t="str">
        <f>Manning!I407</f>
        <v>L</v>
      </c>
      <c r="I407" s="252"/>
      <c r="J407" s="570"/>
      <c r="K407" s="190"/>
      <c r="L407" s="7">
        <f t="shared" si="111"/>
        <v>0</v>
      </c>
      <c r="M407" s="7">
        <f t="shared" si="112"/>
        <v>0</v>
      </c>
      <c r="N407" s="6">
        <f t="shared" si="113"/>
        <v>0</v>
      </c>
      <c r="O407" s="6">
        <f t="shared" si="114"/>
        <v>0</v>
      </c>
      <c r="P407" s="6">
        <f t="shared" si="115"/>
        <v>0</v>
      </c>
    </row>
    <row r="408" spans="1:16" ht="15" customHeight="1">
      <c r="A408" s="442"/>
      <c r="B408" s="457"/>
      <c r="C408" s="223"/>
      <c r="D408" s="225"/>
      <c r="E408" s="216"/>
      <c r="F408" s="216"/>
      <c r="G408" s="216"/>
      <c r="H408" s="216"/>
      <c r="I408" s="216"/>
      <c r="J408" s="60"/>
      <c r="K408" s="60"/>
      <c r="L408" s="60"/>
      <c r="M408" s="60"/>
      <c r="N408" s="60"/>
      <c r="O408" s="60"/>
      <c r="P408" s="60"/>
    </row>
    <row r="409" spans="1:16" ht="15" customHeight="1">
      <c r="A409" s="442"/>
      <c r="B409" s="457"/>
      <c r="C409" s="223"/>
      <c r="D409" s="225"/>
      <c r="E409" s="221" t="str">
        <f>"TOTAL "&amp;E399</f>
        <v xml:space="preserve">TOTAL ADDITIONAL KITCHEN CONCEPT </v>
      </c>
      <c r="F409" s="221"/>
      <c r="G409" s="226">
        <f>SUM(G400:G408)</f>
        <v>0</v>
      </c>
      <c r="H409" s="221"/>
      <c r="I409" s="221"/>
      <c r="J409" s="57">
        <f>SUM(J400:J408)</f>
        <v>0</v>
      </c>
      <c r="K409" s="57"/>
      <c r="L409" s="57">
        <f>SUM(L400:L408)</f>
        <v>0</v>
      </c>
      <c r="M409" s="57">
        <f>SUM(M400:M408)</f>
        <v>0</v>
      </c>
      <c r="N409" s="57">
        <f>SUM(N400:N408)</f>
        <v>0</v>
      </c>
      <c r="O409" s="57">
        <f>SUM(O400:O408)</f>
        <v>0</v>
      </c>
      <c r="P409" s="57">
        <f>SUM(P400:P408)</f>
        <v>0</v>
      </c>
    </row>
    <row r="410" spans="1:16" ht="15" customHeight="1">
      <c r="A410" s="442"/>
      <c r="B410" s="457"/>
      <c r="C410" s="223"/>
      <c r="D410" s="210"/>
      <c r="E410" s="230"/>
      <c r="F410" s="230"/>
      <c r="G410" s="230"/>
      <c r="H410" s="230"/>
      <c r="I410" s="230"/>
      <c r="J410" s="63"/>
      <c r="K410" s="63"/>
      <c r="L410" s="63"/>
      <c r="M410" s="63"/>
      <c r="N410" s="63"/>
      <c r="O410" s="63"/>
      <c r="P410" s="63"/>
    </row>
    <row r="411" spans="1:16" ht="15" customHeight="1">
      <c r="A411" s="442"/>
      <c r="B411" s="457"/>
      <c r="C411" s="223"/>
      <c r="D411" s="225"/>
      <c r="E411" s="212" t="str">
        <f>Manning!E411</f>
        <v>ROOM SERVICE KITCHEN</v>
      </c>
      <c r="F411" s="212"/>
      <c r="G411" s="212"/>
      <c r="H411" s="212"/>
      <c r="I411" s="212"/>
      <c r="J411" s="72"/>
      <c r="K411" s="72"/>
      <c r="L411" s="72"/>
      <c r="M411" s="72"/>
      <c r="N411" s="72"/>
      <c r="O411" s="72"/>
      <c r="P411" s="72"/>
    </row>
    <row r="412" spans="1:16" ht="15" customHeight="1">
      <c r="A412" s="442"/>
      <c r="B412" s="457"/>
      <c r="C412" s="223"/>
      <c r="D412" s="225"/>
      <c r="E412" s="213"/>
      <c r="F412" s="213"/>
      <c r="G412" s="213"/>
      <c r="H412" s="213"/>
      <c r="I412" s="213"/>
      <c r="J412" s="55"/>
      <c r="K412" s="55"/>
      <c r="L412" s="55"/>
      <c r="M412" s="55"/>
      <c r="N412" s="55"/>
      <c r="O412" s="55"/>
      <c r="P412" s="55"/>
    </row>
    <row r="413" spans="1:16" ht="15" customHeight="1">
      <c r="A413" s="442"/>
      <c r="B413" s="457"/>
      <c r="C413" s="223"/>
      <c r="D413" s="225"/>
      <c r="E413" s="214" t="str">
        <f>Manning!E413</f>
        <v>HEAD CHEF</v>
      </c>
      <c r="F413" s="214">
        <f>Manning!F413</f>
        <v>0</v>
      </c>
      <c r="G413" s="252">
        <f>Manning!H413</f>
        <v>0</v>
      </c>
      <c r="H413" s="252" t="str">
        <f>Manning!I413</f>
        <v>L</v>
      </c>
      <c r="I413" s="252"/>
      <c r="J413" s="570"/>
      <c r="K413" s="190"/>
      <c r="L413" s="7">
        <f t="shared" ref="L413:L419" si="116">J413*K413</f>
        <v>0</v>
      </c>
      <c r="M413" s="7">
        <f>IF(G413=0,0,J413+L413)</f>
        <v>0</v>
      </c>
      <c r="N413" s="6">
        <f>IF(G413=0,0,M413*12)</f>
        <v>0</v>
      </c>
      <c r="O413" s="6">
        <f>IF(G413=0,0,G413*M413)</f>
        <v>0</v>
      </c>
      <c r="P413" s="6">
        <f>IF(G413=0,0,G413*N413)</f>
        <v>0</v>
      </c>
    </row>
    <row r="414" spans="1:16" ht="15" customHeight="1">
      <c r="A414" s="442"/>
      <c r="B414" s="457"/>
      <c r="C414" s="223"/>
      <c r="D414" s="225"/>
      <c r="E414" s="214" t="str">
        <f>Manning!E414</f>
        <v>SOUS CHEF</v>
      </c>
      <c r="F414" s="214">
        <f>Manning!F414</f>
        <v>0</v>
      </c>
      <c r="G414" s="252">
        <f>Manning!H414</f>
        <v>0</v>
      </c>
      <c r="H414" s="252" t="str">
        <f>Manning!I414</f>
        <v>L</v>
      </c>
      <c r="I414" s="252"/>
      <c r="J414" s="570"/>
      <c r="K414" s="190"/>
      <c r="L414" s="7">
        <f t="shared" si="116"/>
        <v>0</v>
      </c>
      <c r="M414" s="7">
        <f t="shared" ref="M414:M419" si="117">IF(G414=0,0,J414+L414)</f>
        <v>0</v>
      </c>
      <c r="N414" s="6">
        <f t="shared" ref="N414:N419" si="118">IF(G414=0,0,M414*12)</f>
        <v>0</v>
      </c>
      <c r="O414" s="6">
        <f t="shared" ref="O414:O419" si="119">IF(G414=0,0,G414*M414)</f>
        <v>0</v>
      </c>
      <c r="P414" s="6">
        <f t="shared" ref="P414:P419" si="120">IF(G414=0,0,G414*N414)</f>
        <v>0</v>
      </c>
    </row>
    <row r="415" spans="1:16" ht="15" customHeight="1">
      <c r="A415" s="442"/>
      <c r="B415" s="457"/>
      <c r="C415" s="223"/>
      <c r="D415" s="225"/>
      <c r="E415" s="214" t="str">
        <f>Manning!E415</f>
        <v>CHEF DE PARTIE</v>
      </c>
      <c r="F415" s="214">
        <f>Manning!F415</f>
        <v>0</v>
      </c>
      <c r="G415" s="252">
        <f>Manning!H415</f>
        <v>0</v>
      </c>
      <c r="H415" s="252" t="str">
        <f>Manning!I415</f>
        <v>L</v>
      </c>
      <c r="I415" s="252"/>
      <c r="J415" s="570"/>
      <c r="K415" s="190"/>
      <c r="L415" s="7">
        <f t="shared" si="116"/>
        <v>0</v>
      </c>
      <c r="M415" s="7">
        <f t="shared" si="117"/>
        <v>0</v>
      </c>
      <c r="N415" s="6">
        <f t="shared" si="118"/>
        <v>0</v>
      </c>
      <c r="O415" s="6">
        <f t="shared" si="119"/>
        <v>0</v>
      </c>
      <c r="P415" s="6">
        <f t="shared" si="120"/>
        <v>0</v>
      </c>
    </row>
    <row r="416" spans="1:16" ht="15" customHeight="1">
      <c r="A416" s="442"/>
      <c r="B416" s="457"/>
      <c r="C416" s="223"/>
      <c r="D416" s="225"/>
      <c r="E416" s="214" t="str">
        <f>Manning!E416</f>
        <v>COOK</v>
      </c>
      <c r="F416" s="214">
        <f>Manning!F416</f>
        <v>0</v>
      </c>
      <c r="G416" s="252">
        <f>Manning!H416</f>
        <v>0</v>
      </c>
      <c r="H416" s="252" t="str">
        <f>Manning!I416</f>
        <v>L</v>
      </c>
      <c r="I416" s="252"/>
      <c r="J416" s="570"/>
      <c r="K416" s="190"/>
      <c r="L416" s="7">
        <f t="shared" si="116"/>
        <v>0</v>
      </c>
      <c r="M416" s="7">
        <f t="shared" si="117"/>
        <v>0</v>
      </c>
      <c r="N416" s="6">
        <f t="shared" si="118"/>
        <v>0</v>
      </c>
      <c r="O416" s="6">
        <f t="shared" si="119"/>
        <v>0</v>
      </c>
      <c r="P416" s="6">
        <f t="shared" si="120"/>
        <v>0</v>
      </c>
    </row>
    <row r="417" spans="1:16" ht="15" customHeight="1">
      <c r="A417" s="442"/>
      <c r="B417" s="457"/>
      <c r="C417" s="223"/>
      <c r="D417" s="225"/>
      <c r="E417" s="214" t="str">
        <f>Manning!E417</f>
        <v>ADDITIONAL POSITION 1</v>
      </c>
      <c r="F417" s="214"/>
      <c r="G417" s="252">
        <f>Manning!H417</f>
        <v>0</v>
      </c>
      <c r="H417" s="252" t="str">
        <f>Manning!I417</f>
        <v>L</v>
      </c>
      <c r="I417" s="252"/>
      <c r="J417" s="570"/>
      <c r="K417" s="190"/>
      <c r="L417" s="7">
        <f t="shared" si="116"/>
        <v>0</v>
      </c>
      <c r="M417" s="7">
        <f t="shared" si="117"/>
        <v>0</v>
      </c>
      <c r="N417" s="6">
        <f t="shared" si="118"/>
        <v>0</v>
      </c>
      <c r="O417" s="6">
        <f t="shared" si="119"/>
        <v>0</v>
      </c>
      <c r="P417" s="6">
        <f t="shared" si="120"/>
        <v>0</v>
      </c>
    </row>
    <row r="418" spans="1:16" ht="15" customHeight="1">
      <c r="A418" s="442"/>
      <c r="B418" s="457"/>
      <c r="C418" s="223"/>
      <c r="D418" s="225"/>
      <c r="E418" s="214" t="str">
        <f>Manning!E418</f>
        <v>ADDITIONAL POSITION 2</v>
      </c>
      <c r="F418" s="214"/>
      <c r="G418" s="252">
        <f>Manning!H418</f>
        <v>0</v>
      </c>
      <c r="H418" s="252" t="str">
        <f>Manning!I418</f>
        <v>L</v>
      </c>
      <c r="I418" s="252"/>
      <c r="J418" s="570"/>
      <c r="K418" s="190"/>
      <c r="L418" s="7">
        <f t="shared" si="116"/>
        <v>0</v>
      </c>
      <c r="M418" s="7">
        <f t="shared" si="117"/>
        <v>0</v>
      </c>
      <c r="N418" s="6">
        <f t="shared" si="118"/>
        <v>0</v>
      </c>
      <c r="O418" s="6">
        <f t="shared" si="119"/>
        <v>0</v>
      </c>
      <c r="P418" s="6">
        <f t="shared" si="120"/>
        <v>0</v>
      </c>
    </row>
    <row r="419" spans="1:16" ht="15" customHeight="1">
      <c r="A419" s="442"/>
      <c r="B419" s="457"/>
      <c r="C419" s="223"/>
      <c r="D419" s="225"/>
      <c r="E419" s="214" t="str">
        <f>Manning!E419</f>
        <v>ADDITIONAL POSITION 3</v>
      </c>
      <c r="F419" s="214"/>
      <c r="G419" s="252">
        <f>Manning!H419</f>
        <v>0</v>
      </c>
      <c r="H419" s="252" t="str">
        <f>Manning!I419</f>
        <v>L</v>
      </c>
      <c r="I419" s="252"/>
      <c r="J419" s="570"/>
      <c r="K419" s="190"/>
      <c r="L419" s="7">
        <f t="shared" si="116"/>
        <v>0</v>
      </c>
      <c r="M419" s="7">
        <f t="shared" si="117"/>
        <v>0</v>
      </c>
      <c r="N419" s="6">
        <f t="shared" si="118"/>
        <v>0</v>
      </c>
      <c r="O419" s="6">
        <f t="shared" si="119"/>
        <v>0</v>
      </c>
      <c r="P419" s="6">
        <f t="shared" si="120"/>
        <v>0</v>
      </c>
    </row>
    <row r="420" spans="1:16" ht="15" customHeight="1">
      <c r="A420" s="442"/>
      <c r="B420" s="457"/>
      <c r="C420" s="223"/>
      <c r="D420" s="225"/>
      <c r="E420" s="216"/>
      <c r="F420" s="216"/>
      <c r="G420" s="216"/>
      <c r="H420" s="216"/>
      <c r="I420" s="216"/>
      <c r="J420" s="60"/>
      <c r="K420" s="60"/>
      <c r="L420" s="60"/>
      <c r="M420" s="60"/>
      <c r="N420" s="60"/>
      <c r="O420" s="60"/>
      <c r="P420" s="60"/>
    </row>
    <row r="421" spans="1:16" ht="15" customHeight="1">
      <c r="A421" s="442"/>
      <c r="B421" s="457"/>
      <c r="C421" s="223"/>
      <c r="D421" s="225"/>
      <c r="E421" s="221" t="str">
        <f>"TOTAL "&amp;E411</f>
        <v>TOTAL ROOM SERVICE KITCHEN</v>
      </c>
      <c r="F421" s="221"/>
      <c r="G421" s="226">
        <f>SUM(G412:G420)</f>
        <v>0</v>
      </c>
      <c r="H421" s="221"/>
      <c r="I421" s="221"/>
      <c r="J421" s="57">
        <f>SUM(J412:J420)</f>
        <v>0</v>
      </c>
      <c r="K421" s="57"/>
      <c r="L421" s="57">
        <f>SUM(L412:L420)</f>
        <v>0</v>
      </c>
      <c r="M421" s="57">
        <f>SUM(M412:M420)</f>
        <v>0</v>
      </c>
      <c r="N421" s="57">
        <f>SUM(N412:N420)</f>
        <v>0</v>
      </c>
      <c r="O421" s="57">
        <f>SUM(O412:O420)</f>
        <v>0</v>
      </c>
      <c r="P421" s="57">
        <f>SUM(P412:P420)</f>
        <v>0</v>
      </c>
    </row>
    <row r="422" spans="1:16" ht="15" customHeight="1">
      <c r="A422" s="442"/>
      <c r="B422" s="457"/>
      <c r="C422" s="223"/>
      <c r="D422" s="210"/>
      <c r="E422" s="230"/>
      <c r="F422" s="230"/>
      <c r="G422" s="230"/>
      <c r="H422" s="230"/>
      <c r="I422" s="230"/>
      <c r="J422" s="63"/>
      <c r="K422" s="63"/>
      <c r="L422" s="63"/>
      <c r="M422" s="63"/>
      <c r="N422" s="63"/>
      <c r="O422" s="63"/>
      <c r="P422" s="63"/>
    </row>
    <row r="423" spans="1:16" ht="15" customHeight="1">
      <c r="A423" s="442"/>
      <c r="B423" s="457"/>
      <c r="C423" s="223"/>
      <c r="D423" s="225"/>
      <c r="E423" s="212" t="str">
        <f>Manning!E423</f>
        <v>OTHER KITCHEN</v>
      </c>
      <c r="F423" s="212"/>
      <c r="G423" s="212"/>
      <c r="H423" s="212"/>
      <c r="I423" s="212"/>
      <c r="J423" s="72"/>
      <c r="K423" s="72"/>
      <c r="L423" s="72"/>
      <c r="M423" s="72"/>
      <c r="N423" s="72"/>
      <c r="O423" s="72"/>
      <c r="P423" s="72"/>
    </row>
    <row r="424" spans="1:16" ht="15" customHeight="1">
      <c r="A424" s="442"/>
      <c r="B424" s="457"/>
      <c r="C424" s="223"/>
      <c r="D424" s="225"/>
      <c r="E424" s="213"/>
      <c r="F424" s="213"/>
      <c r="G424" s="213"/>
      <c r="H424" s="213"/>
      <c r="I424" s="213"/>
      <c r="J424" s="55"/>
      <c r="K424" s="55"/>
      <c r="L424" s="55"/>
      <c r="M424" s="55"/>
      <c r="N424" s="55"/>
      <c r="O424" s="55"/>
      <c r="P424" s="55"/>
    </row>
    <row r="425" spans="1:16" ht="15" customHeight="1">
      <c r="A425" s="442"/>
      <c r="B425" s="457"/>
      <c r="C425" s="223"/>
      <c r="D425" s="225"/>
      <c r="E425" s="214" t="str">
        <f>Manning!E425</f>
        <v>HEAD CHEF</v>
      </c>
      <c r="F425" s="214">
        <f>Manning!F425</f>
        <v>0</v>
      </c>
      <c r="G425" s="252">
        <f>Manning!H425</f>
        <v>0</v>
      </c>
      <c r="H425" s="252" t="str">
        <f>Manning!I425</f>
        <v>L</v>
      </c>
      <c r="I425" s="252"/>
      <c r="J425" s="579"/>
      <c r="K425" s="190"/>
      <c r="L425" s="11"/>
      <c r="M425" s="7">
        <f>IF(G425=0,0,J425+L425)</f>
        <v>0</v>
      </c>
      <c r="N425" s="6">
        <f>IF(G425=0,0,M425*12)</f>
        <v>0</v>
      </c>
      <c r="O425" s="6">
        <f>IF(G425=0,0,G425*M425)</f>
        <v>0</v>
      </c>
      <c r="P425" s="6">
        <f>IF(G425=0,0,G425*N425)</f>
        <v>0</v>
      </c>
    </row>
    <row r="426" spans="1:16" ht="15" customHeight="1">
      <c r="A426" s="442"/>
      <c r="B426" s="457"/>
      <c r="C426" s="223"/>
      <c r="D426" s="225"/>
      <c r="E426" s="214" t="str">
        <f>Manning!E426</f>
        <v>SOUS CHEF</v>
      </c>
      <c r="F426" s="214">
        <f>Manning!F426</f>
        <v>0</v>
      </c>
      <c r="G426" s="252">
        <f>Manning!H426</f>
        <v>0</v>
      </c>
      <c r="H426" s="252" t="str">
        <f>Manning!I426</f>
        <v>L</v>
      </c>
      <c r="I426" s="252"/>
      <c r="J426" s="579"/>
      <c r="K426" s="190"/>
      <c r="L426" s="11"/>
      <c r="M426" s="7">
        <f t="shared" ref="M426:M431" si="121">IF(G426=0,0,J426+L426)</f>
        <v>0</v>
      </c>
      <c r="N426" s="6">
        <f t="shared" ref="N426:N431" si="122">IF(G426=0,0,M426*12)</f>
        <v>0</v>
      </c>
      <c r="O426" s="6">
        <f t="shared" ref="O426:O431" si="123">IF(G426=0,0,G426*M426)</f>
        <v>0</v>
      </c>
      <c r="P426" s="6">
        <f t="shared" ref="P426:P431" si="124">IF(G426=0,0,G426*N426)</f>
        <v>0</v>
      </c>
    </row>
    <row r="427" spans="1:16" ht="15" customHeight="1">
      <c r="A427" s="442"/>
      <c r="B427" s="457"/>
      <c r="C427" s="223"/>
      <c r="D427" s="225"/>
      <c r="E427" s="214" t="str">
        <f>Manning!E427</f>
        <v>CHEF DE PARTIE</v>
      </c>
      <c r="F427" s="214">
        <f>Manning!F427</f>
        <v>0</v>
      </c>
      <c r="G427" s="252">
        <f>Manning!H427</f>
        <v>0</v>
      </c>
      <c r="H427" s="252" t="str">
        <f>Manning!I427</f>
        <v>L</v>
      </c>
      <c r="I427" s="252"/>
      <c r="J427" s="579"/>
      <c r="K427" s="190"/>
      <c r="L427" s="11"/>
      <c r="M427" s="7">
        <f t="shared" si="121"/>
        <v>0</v>
      </c>
      <c r="N427" s="6">
        <f t="shared" si="122"/>
        <v>0</v>
      </c>
      <c r="O427" s="6">
        <f t="shared" si="123"/>
        <v>0</v>
      </c>
      <c r="P427" s="6">
        <f t="shared" si="124"/>
        <v>0</v>
      </c>
    </row>
    <row r="428" spans="1:16" ht="15" customHeight="1">
      <c r="A428" s="442"/>
      <c r="B428" s="457"/>
      <c r="C428" s="223"/>
      <c r="D428" s="225"/>
      <c r="E428" s="214" t="str">
        <f>Manning!E428</f>
        <v>COMMIS 1</v>
      </c>
      <c r="F428" s="214">
        <f>Manning!F428</f>
        <v>0</v>
      </c>
      <c r="G428" s="252">
        <f>Manning!H428</f>
        <v>0</v>
      </c>
      <c r="H428" s="252" t="str">
        <f>Manning!I428</f>
        <v>L</v>
      </c>
      <c r="I428" s="252"/>
      <c r="J428" s="579"/>
      <c r="K428" s="190"/>
      <c r="L428" s="11"/>
      <c r="M428" s="7">
        <f t="shared" si="121"/>
        <v>0</v>
      </c>
      <c r="N428" s="6">
        <f t="shared" si="122"/>
        <v>0</v>
      </c>
      <c r="O428" s="6">
        <f t="shared" si="123"/>
        <v>0</v>
      </c>
      <c r="P428" s="6">
        <f t="shared" si="124"/>
        <v>0</v>
      </c>
    </row>
    <row r="429" spans="1:16" ht="15" customHeight="1">
      <c r="A429" s="442"/>
      <c r="B429" s="457"/>
      <c r="C429" s="223"/>
      <c r="D429" s="225"/>
      <c r="E429" s="214" t="str">
        <f>Manning!E429</f>
        <v>COMMIS 2</v>
      </c>
      <c r="F429" s="214"/>
      <c r="G429" s="252">
        <f>Manning!H429</f>
        <v>0</v>
      </c>
      <c r="H429" s="252" t="str">
        <f>Manning!I429</f>
        <v>L</v>
      </c>
      <c r="I429" s="252"/>
      <c r="J429" s="579"/>
      <c r="K429" s="190"/>
      <c r="L429" s="11"/>
      <c r="M429" s="7">
        <f t="shared" si="121"/>
        <v>0</v>
      </c>
      <c r="N429" s="6">
        <f t="shared" si="122"/>
        <v>0</v>
      </c>
      <c r="O429" s="6">
        <f t="shared" si="123"/>
        <v>0</v>
      </c>
      <c r="P429" s="6">
        <f t="shared" si="124"/>
        <v>0</v>
      </c>
    </row>
    <row r="430" spans="1:16" ht="15" customHeight="1">
      <c r="A430" s="442"/>
      <c r="B430" s="457"/>
      <c r="C430" s="223"/>
      <c r="D430" s="225"/>
      <c r="E430" s="214" t="str">
        <f>Manning!E430</f>
        <v>COMMIS 3</v>
      </c>
      <c r="F430" s="214"/>
      <c r="G430" s="252">
        <f>Manning!H430</f>
        <v>0</v>
      </c>
      <c r="H430" s="252" t="str">
        <f>Manning!I430</f>
        <v>L</v>
      </c>
      <c r="I430" s="252"/>
      <c r="J430" s="579"/>
      <c r="K430" s="190"/>
      <c r="L430" s="11"/>
      <c r="M430" s="7">
        <f t="shared" si="121"/>
        <v>0</v>
      </c>
      <c r="N430" s="6">
        <f t="shared" si="122"/>
        <v>0</v>
      </c>
      <c r="O430" s="6">
        <f t="shared" si="123"/>
        <v>0</v>
      </c>
      <c r="P430" s="6">
        <f t="shared" si="124"/>
        <v>0</v>
      </c>
    </row>
    <row r="431" spans="1:16" ht="15" customHeight="1">
      <c r="A431" s="442"/>
      <c r="B431" s="457"/>
      <c r="C431" s="223"/>
      <c r="D431" s="225"/>
      <c r="E431" s="214" t="str">
        <f>Manning!E431</f>
        <v>ADDITIONAL POSITION 3</v>
      </c>
      <c r="F431" s="214"/>
      <c r="G431" s="252">
        <f>Manning!H431</f>
        <v>0</v>
      </c>
      <c r="H431" s="252" t="str">
        <f>Manning!I431</f>
        <v>L</v>
      </c>
      <c r="I431" s="252"/>
      <c r="J431" s="570"/>
      <c r="K431" s="190"/>
      <c r="L431" s="11"/>
      <c r="M431" s="7">
        <f t="shared" si="121"/>
        <v>0</v>
      </c>
      <c r="N431" s="6">
        <f t="shared" si="122"/>
        <v>0</v>
      </c>
      <c r="O431" s="6">
        <f t="shared" si="123"/>
        <v>0</v>
      </c>
      <c r="P431" s="6">
        <f t="shared" si="124"/>
        <v>0</v>
      </c>
    </row>
    <row r="432" spans="1:16" ht="15" customHeight="1">
      <c r="A432" s="442"/>
      <c r="B432" s="457"/>
      <c r="C432" s="223"/>
      <c r="D432" s="225"/>
      <c r="E432" s="216"/>
      <c r="F432" s="216"/>
      <c r="G432" s="216"/>
      <c r="H432" s="216"/>
      <c r="I432" s="216"/>
      <c r="J432" s="60"/>
      <c r="K432" s="60"/>
      <c r="L432" s="60"/>
      <c r="M432" s="60"/>
      <c r="N432" s="60"/>
      <c r="O432" s="60"/>
      <c r="P432" s="60"/>
    </row>
    <row r="433" spans="1:16" ht="15" customHeight="1">
      <c r="A433" s="442"/>
      <c r="B433" s="457"/>
      <c r="C433" s="223"/>
      <c r="D433" s="225"/>
      <c r="E433" s="221" t="str">
        <f>"TOTAL "&amp;E423</f>
        <v>TOTAL OTHER KITCHEN</v>
      </c>
      <c r="F433" s="221"/>
      <c r="G433" s="226">
        <f>SUM(G424:G432)</f>
        <v>0</v>
      </c>
      <c r="H433" s="221"/>
      <c r="I433" s="221"/>
      <c r="J433" s="57">
        <f>SUM(J424:J432)</f>
        <v>0</v>
      </c>
      <c r="K433" s="57"/>
      <c r="L433" s="57">
        <f>SUM(L424:L432)</f>
        <v>0</v>
      </c>
      <c r="M433" s="57">
        <f>SUM(M424:M432)</f>
        <v>0</v>
      </c>
      <c r="N433" s="57">
        <f>SUM(N424:N432)</f>
        <v>0</v>
      </c>
      <c r="O433" s="57">
        <f>SUM(O424:O432)</f>
        <v>0</v>
      </c>
      <c r="P433" s="57">
        <f>SUM(P424:P432)</f>
        <v>0</v>
      </c>
    </row>
    <row r="434" spans="1:16" ht="15" customHeight="1">
      <c r="A434" s="442"/>
      <c r="B434" s="457"/>
      <c r="C434" s="223"/>
      <c r="D434" s="255" t="str">
        <f>"TOTAL "&amp;D301</f>
        <v xml:space="preserve">TOTAL KITCHEN  </v>
      </c>
      <c r="E434" s="250"/>
      <c r="F434" s="250"/>
      <c r="G434" s="258">
        <f>G421+G433+G409+G385+G397+G343+G357+G328+G317</f>
        <v>53</v>
      </c>
      <c r="H434" s="259">
        <f>H343+H421+H433+H409+H385+H397+H357+H328+H317</f>
        <v>0</v>
      </c>
      <c r="I434" s="259"/>
      <c r="J434" s="206">
        <f t="shared" ref="J434:O434" si="125">J433+J421+J409+J397+J385+J357+J343+J328+J317</f>
        <v>212000</v>
      </c>
      <c r="K434" s="206"/>
      <c r="L434" s="206">
        <f t="shared" si="125"/>
        <v>89040</v>
      </c>
      <c r="M434" s="206">
        <f t="shared" si="125"/>
        <v>301040</v>
      </c>
      <c r="N434" s="206">
        <f t="shared" si="125"/>
        <v>3612480</v>
      </c>
      <c r="O434" s="206">
        <f t="shared" si="125"/>
        <v>429550</v>
      </c>
      <c r="P434" s="206">
        <f>P433+P421+P409+P397+P385+P357+P343+P328+P317</f>
        <v>5154600</v>
      </c>
    </row>
    <row r="435" spans="1:16" ht="15" customHeight="1">
      <c r="A435" s="442"/>
      <c r="B435" s="457"/>
      <c r="C435" s="210"/>
      <c r="D435" s="242"/>
      <c r="E435" s="243"/>
      <c r="F435" s="243"/>
      <c r="G435" s="243"/>
      <c r="H435" s="243"/>
      <c r="I435" s="243"/>
      <c r="J435" s="77"/>
      <c r="K435" s="77"/>
      <c r="L435" s="77"/>
      <c r="M435" s="77"/>
      <c r="N435" s="77"/>
      <c r="O435" s="77"/>
      <c r="P435" s="77"/>
    </row>
    <row r="436" spans="1:16" ht="15" customHeight="1">
      <c r="A436" s="442"/>
      <c r="B436" s="457"/>
      <c r="C436" s="210"/>
      <c r="D436" s="211"/>
      <c r="E436" s="212" t="str">
        <f>Manning!E436</f>
        <v xml:space="preserve">STEWARDING   </v>
      </c>
      <c r="F436" s="212">
        <f>Manning!F436</f>
        <v>0</v>
      </c>
      <c r="G436" s="212"/>
      <c r="H436" s="212"/>
      <c r="I436" s="212"/>
      <c r="J436" s="72"/>
      <c r="K436" s="72"/>
      <c r="L436" s="72"/>
      <c r="M436" s="72"/>
      <c r="N436" s="72"/>
      <c r="O436" s="72"/>
      <c r="P436" s="72"/>
    </row>
    <row r="437" spans="1:16" ht="15" customHeight="1">
      <c r="A437" s="442"/>
      <c r="B437" s="457"/>
      <c r="C437" s="210"/>
      <c r="D437" s="211"/>
      <c r="E437" s="213"/>
      <c r="F437" s="213"/>
      <c r="G437" s="213"/>
      <c r="H437" s="213"/>
      <c r="I437" s="213"/>
      <c r="J437" s="55"/>
      <c r="K437" s="55"/>
      <c r="L437" s="55"/>
      <c r="M437" s="55"/>
      <c r="N437" s="55"/>
      <c r="O437" s="55"/>
      <c r="P437" s="55"/>
    </row>
    <row r="438" spans="1:16" ht="15" customHeight="1">
      <c r="A438" s="442"/>
      <c r="B438" s="457"/>
      <c r="C438" s="210"/>
      <c r="D438" s="211"/>
      <c r="E438" s="214" t="str">
        <f>Manning!E438</f>
        <v>CHIEF STEWARD</v>
      </c>
      <c r="F438" s="214">
        <f>Manning!F438</f>
        <v>0</v>
      </c>
      <c r="G438" s="252">
        <f>Manning!H438</f>
        <v>1</v>
      </c>
      <c r="H438" s="252" t="str">
        <f>Manning!I438</f>
        <v>L</v>
      </c>
      <c r="I438" s="215" t="str">
        <f>Manning!J438</f>
        <v>L4</v>
      </c>
      <c r="J438" s="579">
        <v>6500</v>
      </c>
      <c r="K438" s="190">
        <v>0.42</v>
      </c>
      <c r="L438" s="7">
        <f t="shared" ref="L438:L445" si="126">J438*K438</f>
        <v>2730</v>
      </c>
      <c r="M438" s="7">
        <f>IF(G438=0,0,J438+L438)</f>
        <v>9230</v>
      </c>
      <c r="N438" s="6">
        <f>IF(G438=0,0,M438*12)</f>
        <v>110760</v>
      </c>
      <c r="O438" s="6">
        <f>IF(G438=0,0,G438*M438)</f>
        <v>9230</v>
      </c>
      <c r="P438" s="6">
        <f>IF(G438=0,0,G438*N438)</f>
        <v>110760</v>
      </c>
    </row>
    <row r="439" spans="1:16" ht="15" customHeight="1">
      <c r="A439" s="442"/>
      <c r="B439" s="457"/>
      <c r="C439" s="210"/>
      <c r="D439" s="211"/>
      <c r="E439" s="214" t="str">
        <f>Manning!E439</f>
        <v>ASSISTANT CHIEF STEWARD</v>
      </c>
      <c r="F439" s="214">
        <f>Manning!F439</f>
        <v>0</v>
      </c>
      <c r="G439" s="252">
        <f>Manning!H439</f>
        <v>1</v>
      </c>
      <c r="H439" s="252" t="str">
        <f>Manning!I439</f>
        <v>L</v>
      </c>
      <c r="I439" s="215" t="str">
        <f>Manning!J439</f>
        <v>L5</v>
      </c>
      <c r="J439" s="579">
        <v>3000</v>
      </c>
      <c r="K439" s="190">
        <v>0.42</v>
      </c>
      <c r="L439" s="7">
        <f t="shared" si="126"/>
        <v>1260</v>
      </c>
      <c r="M439" s="7">
        <f t="shared" ref="M439:M445" si="127">IF(G439=0,0,J439+L439)</f>
        <v>4260</v>
      </c>
      <c r="N439" s="6">
        <f t="shared" ref="N439:N445" si="128">IF(G439=0,0,M439*12)</f>
        <v>51120</v>
      </c>
      <c r="O439" s="6">
        <f t="shared" ref="O439:O445" si="129">IF(G439=0,0,G439*M439)</f>
        <v>4260</v>
      </c>
      <c r="P439" s="6">
        <f t="shared" ref="P439:P445" si="130">IF(G439=0,0,G439*N439)</f>
        <v>51120</v>
      </c>
    </row>
    <row r="440" spans="1:16" ht="15" customHeight="1">
      <c r="A440" s="442"/>
      <c r="B440" s="457"/>
      <c r="C440" s="210"/>
      <c r="D440" s="211"/>
      <c r="E440" s="214" t="str">
        <f>Manning!E440</f>
        <v>BANQUET CHIEF STEWARD</v>
      </c>
      <c r="F440" s="214">
        <f>Manning!F440</f>
        <v>0</v>
      </c>
      <c r="G440" s="252">
        <f>Manning!H440</f>
        <v>0</v>
      </c>
      <c r="H440" s="252" t="str">
        <f>Manning!I440</f>
        <v>L</v>
      </c>
      <c r="I440" s="252"/>
      <c r="J440" s="579"/>
      <c r="K440" s="190"/>
      <c r="L440" s="7">
        <f t="shared" si="126"/>
        <v>0</v>
      </c>
      <c r="M440" s="7">
        <f t="shared" si="127"/>
        <v>0</v>
      </c>
      <c r="N440" s="6">
        <f t="shared" si="128"/>
        <v>0</v>
      </c>
      <c r="O440" s="6">
        <f t="shared" si="129"/>
        <v>0</v>
      </c>
      <c r="P440" s="6">
        <f t="shared" si="130"/>
        <v>0</v>
      </c>
    </row>
    <row r="441" spans="1:16" ht="15" customHeight="1">
      <c r="A441" s="442"/>
      <c r="B441" s="457"/>
      <c r="C441" s="210"/>
      <c r="D441" s="211"/>
      <c r="E441" s="214" t="str">
        <f>Manning!E441</f>
        <v>CAPTAIN</v>
      </c>
      <c r="F441" s="214">
        <f>Manning!F441</f>
        <v>0</v>
      </c>
      <c r="G441" s="252">
        <f>Manning!H441</f>
        <v>5</v>
      </c>
      <c r="H441" s="252" t="str">
        <f>Manning!I441</f>
        <v>L</v>
      </c>
      <c r="I441" s="215" t="str">
        <f>Manning!J441</f>
        <v>L6</v>
      </c>
      <c r="J441" s="579">
        <v>2250</v>
      </c>
      <c r="K441" s="190">
        <v>0.42</v>
      </c>
      <c r="L441" s="7">
        <f t="shared" si="126"/>
        <v>945</v>
      </c>
      <c r="M441" s="7">
        <f t="shared" si="127"/>
        <v>3195</v>
      </c>
      <c r="N441" s="6">
        <f t="shared" si="128"/>
        <v>38340</v>
      </c>
      <c r="O441" s="6">
        <f t="shared" si="129"/>
        <v>15975</v>
      </c>
      <c r="P441" s="6">
        <f t="shared" si="130"/>
        <v>191700</v>
      </c>
    </row>
    <row r="442" spans="1:16" ht="15" customHeight="1">
      <c r="A442" s="442"/>
      <c r="B442" s="457"/>
      <c r="C442" s="210"/>
      <c r="D442" s="211"/>
      <c r="E442" s="214" t="str">
        <f>Manning!E442</f>
        <v>DISHWASHER WESTERN RESTAURANT</v>
      </c>
      <c r="F442" s="214">
        <f>Manning!F442</f>
        <v>0</v>
      </c>
      <c r="G442" s="252">
        <f>Manning!H442</f>
        <v>7</v>
      </c>
      <c r="H442" s="252" t="str">
        <f>Manning!I442</f>
        <v>L</v>
      </c>
      <c r="I442" s="215" t="str">
        <f>Manning!J442</f>
        <v>L7</v>
      </c>
      <c r="J442" s="579">
        <v>1750</v>
      </c>
      <c r="K442" s="190">
        <v>0.42</v>
      </c>
      <c r="L442" s="7">
        <f t="shared" si="126"/>
        <v>735</v>
      </c>
      <c r="M442" s="7">
        <f t="shared" si="127"/>
        <v>2485</v>
      </c>
      <c r="N442" s="6">
        <f t="shared" si="128"/>
        <v>29820</v>
      </c>
      <c r="O442" s="6">
        <f t="shared" si="129"/>
        <v>17395</v>
      </c>
      <c r="P442" s="6">
        <f t="shared" si="130"/>
        <v>208740</v>
      </c>
    </row>
    <row r="443" spans="1:16" ht="15" customHeight="1">
      <c r="A443" s="442"/>
      <c r="B443" s="457"/>
      <c r="C443" s="210"/>
      <c r="D443" s="211"/>
      <c r="E443" s="214" t="str">
        <f>Manning!E443</f>
        <v>DISHWASHER CHINESE RESTAURANT</v>
      </c>
      <c r="F443" s="214"/>
      <c r="G443" s="252">
        <f>Manning!H443</f>
        <v>7</v>
      </c>
      <c r="H443" s="252" t="str">
        <f>Manning!I443</f>
        <v>L</v>
      </c>
      <c r="I443" s="215" t="str">
        <f>Manning!J443</f>
        <v>L7</v>
      </c>
      <c r="J443" s="778">
        <v>1750</v>
      </c>
      <c r="K443" s="190">
        <v>0.42</v>
      </c>
      <c r="L443" s="7">
        <f t="shared" si="126"/>
        <v>735</v>
      </c>
      <c r="M443" s="7">
        <f t="shared" si="127"/>
        <v>2485</v>
      </c>
      <c r="N443" s="6">
        <f t="shared" si="128"/>
        <v>29820</v>
      </c>
      <c r="O443" s="6">
        <f t="shared" si="129"/>
        <v>17395</v>
      </c>
      <c r="P443" s="6">
        <f t="shared" si="130"/>
        <v>208740</v>
      </c>
    </row>
    <row r="444" spans="1:16" ht="15" customHeight="1">
      <c r="A444" s="442"/>
      <c r="B444" s="457"/>
      <c r="C444" s="210"/>
      <c r="D444" s="211"/>
      <c r="E444" s="214" t="str">
        <f>Manning!E444</f>
        <v>ADDITIONAL POSITION 1</v>
      </c>
      <c r="F444" s="214"/>
      <c r="G444" s="252">
        <f>Manning!H444</f>
        <v>0</v>
      </c>
      <c r="H444" s="252" t="str">
        <f>Manning!I444</f>
        <v>L</v>
      </c>
      <c r="I444" s="252"/>
      <c r="J444" s="570"/>
      <c r="K444" s="190"/>
      <c r="L444" s="7">
        <f t="shared" si="126"/>
        <v>0</v>
      </c>
      <c r="M444" s="7">
        <f t="shared" si="127"/>
        <v>0</v>
      </c>
      <c r="N444" s="6">
        <f t="shared" si="128"/>
        <v>0</v>
      </c>
      <c r="O444" s="6">
        <f t="shared" si="129"/>
        <v>0</v>
      </c>
      <c r="P444" s="6">
        <f t="shared" si="130"/>
        <v>0</v>
      </c>
    </row>
    <row r="445" spans="1:16" ht="15" customHeight="1">
      <c r="A445" s="442"/>
      <c r="B445" s="457"/>
      <c r="C445" s="210"/>
      <c r="D445" s="211"/>
      <c r="E445" s="214" t="str">
        <f>Manning!E445</f>
        <v>ADDITIONAL POSITION 2</v>
      </c>
      <c r="F445" s="214"/>
      <c r="G445" s="252">
        <f>Manning!H445</f>
        <v>0</v>
      </c>
      <c r="H445" s="252" t="str">
        <f>Manning!I445</f>
        <v>L</v>
      </c>
      <c r="I445" s="252"/>
      <c r="J445" s="570"/>
      <c r="K445" s="190"/>
      <c r="L445" s="7">
        <f t="shared" si="126"/>
        <v>0</v>
      </c>
      <c r="M445" s="7">
        <f t="shared" si="127"/>
        <v>0</v>
      </c>
      <c r="N445" s="6">
        <f t="shared" si="128"/>
        <v>0</v>
      </c>
      <c r="O445" s="6">
        <f t="shared" si="129"/>
        <v>0</v>
      </c>
      <c r="P445" s="6">
        <f t="shared" si="130"/>
        <v>0</v>
      </c>
    </row>
    <row r="446" spans="1:16" ht="15" customHeight="1">
      <c r="A446" s="442"/>
      <c r="B446" s="457"/>
      <c r="C446" s="210"/>
      <c r="D446" s="211"/>
      <c r="E446" s="216"/>
      <c r="F446" s="216"/>
      <c r="G446" s="216"/>
      <c r="H446" s="216"/>
      <c r="I446" s="216"/>
      <c r="J446" s="60"/>
      <c r="K446" s="60"/>
      <c r="L446" s="60"/>
      <c r="M446" s="60"/>
      <c r="N446" s="60"/>
      <c r="O446" s="60"/>
      <c r="P446" s="60"/>
    </row>
    <row r="447" spans="1:16" ht="15" customHeight="1">
      <c r="A447" s="442"/>
      <c r="B447" s="457"/>
      <c r="C447" s="210"/>
      <c r="D447" s="211"/>
      <c r="E447" s="221" t="str">
        <f>"TOTAL "&amp;E436</f>
        <v xml:space="preserve">TOTAL STEWARDING   </v>
      </c>
      <c r="F447" s="221"/>
      <c r="G447" s="226">
        <f>SUM(G437:G446)</f>
        <v>21</v>
      </c>
      <c r="H447" s="221"/>
      <c r="I447" s="221"/>
      <c r="J447" s="203">
        <f>SUM(J437:J446)</f>
        <v>15250</v>
      </c>
      <c r="K447" s="203"/>
      <c r="L447" s="203">
        <f>SUM(L437:L446)</f>
        <v>6405</v>
      </c>
      <c r="M447" s="203">
        <f>SUM(M437:M446)</f>
        <v>21655</v>
      </c>
      <c r="N447" s="203">
        <f>SUM(N437:N446)</f>
        <v>259860</v>
      </c>
      <c r="O447" s="203">
        <f>SUM(O437:O446)</f>
        <v>64255</v>
      </c>
      <c r="P447" s="203">
        <f>SUM(P437:P446)</f>
        <v>771060</v>
      </c>
    </row>
    <row r="448" spans="1:16" ht="15" customHeight="1">
      <c r="A448" s="442"/>
      <c r="B448" s="457"/>
      <c r="C448" s="461" t="str">
        <f>"TOTAL "&amp;C162</f>
        <v>TOTAL FOOD &amp; BEVERAGE DIVISION</v>
      </c>
      <c r="D448" s="459"/>
      <c r="E448" s="459"/>
      <c r="F448" s="459"/>
      <c r="G448" s="464">
        <f>+G447+G434+G299+G174</f>
        <v>180</v>
      </c>
      <c r="H448" s="461"/>
      <c r="I448" s="461"/>
      <c r="J448" s="423">
        <f>+J447+J434+J299+J174</f>
        <v>390750</v>
      </c>
      <c r="K448" s="423"/>
      <c r="L448" s="423">
        <f>+L447+L434+L299+L174</f>
        <v>164115</v>
      </c>
      <c r="M448" s="423">
        <f>+M447+M434+M299+M174</f>
        <v>554865</v>
      </c>
      <c r="N448" s="423">
        <f>+N447+N434+N299+N174</f>
        <v>6658380</v>
      </c>
      <c r="O448" s="423">
        <f>+O447+O434+O299+O174</f>
        <v>981930</v>
      </c>
      <c r="P448" s="423">
        <f>+P447+P434+P299+P174</f>
        <v>11783160</v>
      </c>
    </row>
    <row r="449" spans="1:16" ht="15" customHeight="1">
      <c r="A449" s="442"/>
      <c r="B449" s="210"/>
      <c r="C449" s="210"/>
      <c r="D449" s="260"/>
      <c r="E449" s="261"/>
      <c r="F449" s="261"/>
      <c r="G449" s="261"/>
      <c r="H449" s="261"/>
      <c r="I449" s="261"/>
      <c r="J449" s="81"/>
      <c r="K449" s="81"/>
      <c r="L449" s="81"/>
      <c r="M449" s="81"/>
      <c r="N449" s="81"/>
      <c r="O449" s="81"/>
      <c r="P449" s="81"/>
    </row>
    <row r="450" spans="1:16" ht="15" customHeight="1">
      <c r="A450" s="442"/>
      <c r="B450" s="457"/>
      <c r="C450" s="462" t="str">
        <f>Manning!C450</f>
        <v>FINANCE DIVISION</v>
      </c>
      <c r="D450" s="459"/>
      <c r="E450" s="460"/>
      <c r="F450" s="460"/>
      <c r="G450" s="460"/>
      <c r="H450" s="460"/>
      <c r="I450" s="460"/>
      <c r="J450" s="80"/>
      <c r="K450" s="80"/>
      <c r="L450" s="80"/>
      <c r="M450" s="80"/>
      <c r="N450" s="80"/>
      <c r="O450" s="80"/>
      <c r="P450" s="80"/>
    </row>
    <row r="451" spans="1:16" ht="15" customHeight="1">
      <c r="A451" s="442"/>
      <c r="B451" s="457"/>
      <c r="C451" s="210"/>
      <c r="D451" s="262"/>
      <c r="E451" s="249" t="str">
        <f>Manning!E451</f>
        <v xml:space="preserve">FINANCE DEPARTMENT     </v>
      </c>
      <c r="F451" s="249">
        <f>Manning!F451</f>
        <v>0</v>
      </c>
      <c r="G451" s="249"/>
      <c r="H451" s="249"/>
      <c r="I451" s="249"/>
      <c r="J451" s="114"/>
      <c r="K451" s="114"/>
      <c r="L451" s="114"/>
      <c r="M451" s="114"/>
      <c r="N451" s="114"/>
      <c r="O451" s="114"/>
      <c r="P451" s="114"/>
    </row>
    <row r="452" spans="1:16" ht="15" customHeight="1">
      <c r="A452" s="442"/>
      <c r="B452" s="457"/>
      <c r="C452" s="210"/>
      <c r="D452" s="211"/>
      <c r="E452" s="213"/>
      <c r="F452" s="213"/>
      <c r="G452" s="213"/>
      <c r="H452" s="213"/>
      <c r="I452" s="213"/>
      <c r="J452" s="55"/>
      <c r="K452" s="55"/>
      <c r="L452" s="55"/>
      <c r="M452" s="55"/>
      <c r="N452" s="55"/>
      <c r="O452" s="55"/>
      <c r="P452" s="55"/>
    </row>
    <row r="453" spans="1:16" ht="15" customHeight="1">
      <c r="A453" s="442"/>
      <c r="B453" s="457"/>
      <c r="C453" s="210"/>
      <c r="D453" s="211"/>
      <c r="E453" s="214" t="str">
        <f>Manning!E453</f>
        <v>DIRECTOR OF FINANCE</v>
      </c>
      <c r="F453" s="214">
        <f>Manning!F453</f>
        <v>0</v>
      </c>
      <c r="G453" s="263">
        <f>Manning!H453</f>
        <v>1</v>
      </c>
      <c r="H453" s="263" t="str">
        <f>Manning!I453</f>
        <v>FEX</v>
      </c>
      <c r="I453" s="215" t="str">
        <f>Manning!J453</f>
        <v>Excom/L2</v>
      </c>
      <c r="J453" s="578">
        <v>25000</v>
      </c>
      <c r="K453" s="190">
        <v>0.42</v>
      </c>
      <c r="L453" s="7">
        <f t="shared" ref="L453:L477" si="131">J453*K453</f>
        <v>10500</v>
      </c>
      <c r="M453" s="7">
        <f>IF(G453=0,0,J453+L453)</f>
        <v>35500</v>
      </c>
      <c r="N453" s="6">
        <f>IF(G453=0,0,M453*12)</f>
        <v>426000</v>
      </c>
      <c r="O453" s="6">
        <f>IF(G453=0,0,G453*M453)</f>
        <v>35500</v>
      </c>
      <c r="P453" s="6">
        <f>IF(G453=0,0,G453*N453)</f>
        <v>426000</v>
      </c>
    </row>
    <row r="454" spans="1:16" ht="15" customHeight="1">
      <c r="A454" s="442"/>
      <c r="B454" s="457"/>
      <c r="C454" s="210"/>
      <c r="D454" s="211"/>
      <c r="E454" s="214" t="str">
        <f>Manning!E454</f>
        <v>ASSISTANT DIRECTOR OF FINANCE</v>
      </c>
      <c r="F454" s="214">
        <f>Manning!F454</f>
        <v>0</v>
      </c>
      <c r="G454" s="263">
        <f>Manning!H454</f>
        <v>1</v>
      </c>
      <c r="H454" s="263" t="str">
        <f>Manning!I454</f>
        <v>L</v>
      </c>
      <c r="I454" s="215" t="str">
        <f>Manning!J454</f>
        <v>L3</v>
      </c>
      <c r="J454" s="578">
        <v>7500</v>
      </c>
      <c r="K454" s="190">
        <v>0.42</v>
      </c>
      <c r="L454" s="7">
        <f t="shared" si="131"/>
        <v>3150</v>
      </c>
      <c r="M454" s="7">
        <f t="shared" ref="M454:M477" si="132">IF(G454=0,0,J454+L454)</f>
        <v>10650</v>
      </c>
      <c r="N454" s="6">
        <f t="shared" ref="N454:N477" si="133">IF(G454=0,0,M454*12)</f>
        <v>127800</v>
      </c>
      <c r="O454" s="6">
        <f t="shared" ref="O454:O477" si="134">IF(G454=0,0,G454*M454)</f>
        <v>10650</v>
      </c>
      <c r="P454" s="6">
        <f t="shared" ref="P454:P477" si="135">IF(G454=0,0,G454*N454)</f>
        <v>127800</v>
      </c>
    </row>
    <row r="455" spans="1:16" ht="15" customHeight="1">
      <c r="A455" s="442"/>
      <c r="B455" s="457"/>
      <c r="C455" s="210"/>
      <c r="D455" s="211"/>
      <c r="E455" s="214" t="str">
        <f>Manning!E455</f>
        <v>SECRETARY</v>
      </c>
      <c r="F455" s="214">
        <f>Manning!F455</f>
        <v>0</v>
      </c>
      <c r="G455" s="263">
        <f>Manning!H455</f>
        <v>1</v>
      </c>
      <c r="H455" s="263" t="str">
        <f>Manning!I455</f>
        <v>L</v>
      </c>
      <c r="I455" s="215" t="str">
        <f>Manning!J455</f>
        <v>L6</v>
      </c>
      <c r="J455" s="579">
        <v>3500</v>
      </c>
      <c r="K455" s="190">
        <v>0.42</v>
      </c>
      <c r="L455" s="7">
        <f t="shared" si="131"/>
        <v>1470</v>
      </c>
      <c r="M455" s="7">
        <f t="shared" si="132"/>
        <v>4970</v>
      </c>
      <c r="N455" s="6">
        <f t="shared" si="133"/>
        <v>59640</v>
      </c>
      <c r="O455" s="6">
        <f t="shared" si="134"/>
        <v>4970</v>
      </c>
      <c r="P455" s="6">
        <f t="shared" si="135"/>
        <v>59640</v>
      </c>
    </row>
    <row r="456" spans="1:16" ht="15" customHeight="1">
      <c r="A456" s="442"/>
      <c r="B456" s="457"/>
      <c r="C456" s="210"/>
      <c r="D456" s="211"/>
      <c r="E456" s="214" t="str">
        <f>Manning!E456</f>
        <v>PAYROLL MASTER</v>
      </c>
      <c r="F456" s="214">
        <f>Manning!F456</f>
        <v>0</v>
      </c>
      <c r="G456" s="263">
        <f>Manning!H456</f>
        <v>1</v>
      </c>
      <c r="H456" s="263" t="str">
        <f>Manning!I456</f>
        <v>L</v>
      </c>
      <c r="I456" s="263" t="str">
        <f>Manning!J456</f>
        <v>L6</v>
      </c>
      <c r="J456" s="579">
        <v>3500</v>
      </c>
      <c r="K456" s="190">
        <v>0.42</v>
      </c>
      <c r="L456" s="7">
        <f t="shared" si="131"/>
        <v>1470</v>
      </c>
      <c r="M456" s="7">
        <f t="shared" si="132"/>
        <v>4970</v>
      </c>
      <c r="N456" s="6">
        <f t="shared" si="133"/>
        <v>59640</v>
      </c>
      <c r="O456" s="6">
        <f t="shared" si="134"/>
        <v>4970</v>
      </c>
      <c r="P456" s="6">
        <f t="shared" si="135"/>
        <v>59640</v>
      </c>
    </row>
    <row r="457" spans="1:16" ht="15" customHeight="1">
      <c r="A457" s="442"/>
      <c r="B457" s="457"/>
      <c r="C457" s="210"/>
      <c r="D457" s="211"/>
      <c r="E457" s="214" t="str">
        <f>Manning!E457</f>
        <v>FINANCIAL CONTROLLER</v>
      </c>
      <c r="F457" s="214">
        <f>Manning!F457</f>
        <v>0</v>
      </c>
      <c r="G457" s="263">
        <f>Manning!H457</f>
        <v>1</v>
      </c>
      <c r="H457" s="263" t="str">
        <f>Manning!I457</f>
        <v>L</v>
      </c>
      <c r="I457" s="215" t="str">
        <f>Manning!J457</f>
        <v>L3</v>
      </c>
      <c r="J457" s="579">
        <v>7500</v>
      </c>
      <c r="K457" s="190">
        <v>0.42</v>
      </c>
      <c r="L457" s="7">
        <f t="shared" si="131"/>
        <v>3150</v>
      </c>
      <c r="M457" s="7">
        <f t="shared" si="132"/>
        <v>10650</v>
      </c>
      <c r="N457" s="6">
        <f t="shared" si="133"/>
        <v>127800</v>
      </c>
      <c r="O457" s="6">
        <f t="shared" si="134"/>
        <v>10650</v>
      </c>
      <c r="P457" s="6">
        <f>IF(G457=0,0,G457*N457)</f>
        <v>127800</v>
      </c>
    </row>
    <row r="458" spans="1:16" ht="15" customHeight="1">
      <c r="A458" s="442"/>
      <c r="B458" s="457"/>
      <c r="C458" s="210"/>
      <c r="D458" s="211"/>
      <c r="E458" s="214" t="str">
        <f>Manning!E458</f>
        <v>CHIEF ACCOUNTANT</v>
      </c>
      <c r="F458" s="214">
        <f>Manning!F458</f>
        <v>0</v>
      </c>
      <c r="G458" s="263">
        <f>Manning!H458</f>
        <v>1</v>
      </c>
      <c r="H458" s="263" t="str">
        <f>Manning!I458</f>
        <v>L</v>
      </c>
      <c r="I458" s="215" t="str">
        <f>Manning!J458</f>
        <v>L4</v>
      </c>
      <c r="J458" s="579">
        <v>10000</v>
      </c>
      <c r="K458" s="190">
        <v>0.42</v>
      </c>
      <c r="L458" s="7">
        <f t="shared" si="131"/>
        <v>4200</v>
      </c>
      <c r="M458" s="7">
        <f t="shared" si="132"/>
        <v>14200</v>
      </c>
      <c r="N458" s="6">
        <f t="shared" si="133"/>
        <v>170400</v>
      </c>
      <c r="O458" s="6">
        <f t="shared" si="134"/>
        <v>14200</v>
      </c>
      <c r="P458" s="6">
        <f t="shared" si="135"/>
        <v>170400</v>
      </c>
    </row>
    <row r="459" spans="1:16" ht="15" customHeight="1">
      <c r="A459" s="442"/>
      <c r="B459" s="457"/>
      <c r="C459" s="210"/>
      <c r="D459" s="211"/>
      <c r="E459" s="214" t="str">
        <f>Manning!E459</f>
        <v>CHIEF INCOME AUDITOR</v>
      </c>
      <c r="F459" s="214">
        <f>Manning!F459</f>
        <v>0</v>
      </c>
      <c r="G459" s="263">
        <f>Manning!H459</f>
        <v>0</v>
      </c>
      <c r="H459" s="263" t="str">
        <f>Manning!I459</f>
        <v>L</v>
      </c>
      <c r="I459" s="263">
        <f>Manning!J459</f>
        <v>0</v>
      </c>
      <c r="J459" s="579"/>
      <c r="K459" s="190"/>
      <c r="L459" s="7">
        <f t="shared" si="131"/>
        <v>0</v>
      </c>
      <c r="M459" s="7">
        <f t="shared" si="132"/>
        <v>0</v>
      </c>
      <c r="N459" s="6">
        <f t="shared" si="133"/>
        <v>0</v>
      </c>
      <c r="O459" s="6">
        <f t="shared" si="134"/>
        <v>0</v>
      </c>
      <c r="P459" s="6">
        <f t="shared" si="135"/>
        <v>0</v>
      </c>
    </row>
    <row r="460" spans="1:16" ht="15" customHeight="1">
      <c r="A460" s="442"/>
      <c r="B460" s="457"/>
      <c r="C460" s="210"/>
      <c r="D460" s="211"/>
      <c r="E460" s="214" t="str">
        <f>Manning!E460</f>
        <v>INCOME AUDITOR</v>
      </c>
      <c r="F460" s="214">
        <f>Manning!F460</f>
        <v>0</v>
      </c>
      <c r="G460" s="263">
        <f>Manning!H460</f>
        <v>1</v>
      </c>
      <c r="H460" s="263" t="str">
        <f>Manning!I460</f>
        <v>L</v>
      </c>
      <c r="I460" s="263" t="str">
        <f>Manning!J460</f>
        <v>L6</v>
      </c>
      <c r="J460" s="579">
        <v>4500</v>
      </c>
      <c r="K460" s="190">
        <v>0.42</v>
      </c>
      <c r="L460" s="7">
        <f t="shared" si="131"/>
        <v>1890</v>
      </c>
      <c r="M460" s="7">
        <f t="shared" si="132"/>
        <v>6390</v>
      </c>
      <c r="N460" s="6">
        <f t="shared" si="133"/>
        <v>76680</v>
      </c>
      <c r="O460" s="6">
        <f t="shared" si="134"/>
        <v>6390</v>
      </c>
      <c r="P460" s="6">
        <f t="shared" si="135"/>
        <v>76680</v>
      </c>
    </row>
    <row r="461" spans="1:16" ht="15" customHeight="1">
      <c r="A461" s="442"/>
      <c r="B461" s="457"/>
      <c r="C461" s="210"/>
      <c r="D461" s="211"/>
      <c r="E461" s="214" t="str">
        <f>Manning!E461</f>
        <v>ACCOUNTS RECEIVABLE SUPERVISOR</v>
      </c>
      <c r="F461" s="214">
        <f>Manning!F461</f>
        <v>0</v>
      </c>
      <c r="G461" s="263">
        <f>Manning!H461</f>
        <v>1</v>
      </c>
      <c r="H461" s="263" t="str">
        <f>Manning!I461</f>
        <v>L</v>
      </c>
      <c r="I461" s="263" t="str">
        <f>Manning!J461</f>
        <v>L5</v>
      </c>
      <c r="J461" s="579">
        <v>4500</v>
      </c>
      <c r="K461" s="190">
        <v>0.42</v>
      </c>
      <c r="L461" s="7">
        <f t="shared" si="131"/>
        <v>1890</v>
      </c>
      <c r="M461" s="7">
        <f t="shared" si="132"/>
        <v>6390</v>
      </c>
      <c r="N461" s="6">
        <f t="shared" si="133"/>
        <v>76680</v>
      </c>
      <c r="O461" s="6">
        <f t="shared" si="134"/>
        <v>6390</v>
      </c>
      <c r="P461" s="6">
        <f t="shared" si="135"/>
        <v>76680</v>
      </c>
    </row>
    <row r="462" spans="1:16" ht="15" customHeight="1">
      <c r="A462" s="442"/>
      <c r="B462" s="457"/>
      <c r="C462" s="210"/>
      <c r="D462" s="211"/>
      <c r="E462" s="214" t="str">
        <f>Manning!E462</f>
        <v>ACCOUNTS PAYABLE SUPERVISOR</v>
      </c>
      <c r="F462" s="214">
        <f>Manning!F462</f>
        <v>0</v>
      </c>
      <c r="G462" s="263">
        <f>Manning!H462</f>
        <v>1</v>
      </c>
      <c r="H462" s="263" t="str">
        <f>Manning!I462</f>
        <v>L</v>
      </c>
      <c r="I462" s="263" t="str">
        <f>Manning!J462</f>
        <v>L5</v>
      </c>
      <c r="J462" s="579">
        <v>4500</v>
      </c>
      <c r="K462" s="190">
        <v>0.42</v>
      </c>
      <c r="L462" s="7">
        <f t="shared" si="131"/>
        <v>1890</v>
      </c>
      <c r="M462" s="7">
        <f t="shared" si="132"/>
        <v>6390</v>
      </c>
      <c r="N462" s="6">
        <f t="shared" si="133"/>
        <v>76680</v>
      </c>
      <c r="O462" s="6">
        <f t="shared" si="134"/>
        <v>6390</v>
      </c>
      <c r="P462" s="6">
        <f t="shared" si="135"/>
        <v>76680</v>
      </c>
    </row>
    <row r="463" spans="1:16" ht="15" customHeight="1">
      <c r="A463" s="442"/>
      <c r="B463" s="457"/>
      <c r="C463" s="210"/>
      <c r="D463" s="211"/>
      <c r="E463" s="214" t="str">
        <f>Manning!E463</f>
        <v>NIGHT AUDITOR SUPERVISOR</v>
      </c>
      <c r="F463" s="214">
        <f>Manning!F463</f>
        <v>0</v>
      </c>
      <c r="G463" s="263">
        <f>Manning!H463</f>
        <v>0</v>
      </c>
      <c r="H463" s="263" t="str">
        <f>Manning!I463</f>
        <v>L</v>
      </c>
      <c r="I463" s="263">
        <f>Manning!J463</f>
        <v>0</v>
      </c>
      <c r="J463" s="579"/>
      <c r="K463" s="190"/>
      <c r="L463" s="7">
        <f t="shared" si="131"/>
        <v>0</v>
      </c>
      <c r="M463" s="7">
        <f t="shared" si="132"/>
        <v>0</v>
      </c>
      <c r="N463" s="6">
        <f t="shared" si="133"/>
        <v>0</v>
      </c>
      <c r="O463" s="6">
        <f t="shared" si="134"/>
        <v>0</v>
      </c>
      <c r="P463" s="6">
        <f t="shared" si="135"/>
        <v>0</v>
      </c>
    </row>
    <row r="464" spans="1:16" ht="15" customHeight="1">
      <c r="A464" s="442"/>
      <c r="B464" s="457"/>
      <c r="C464" s="210"/>
      <c r="D464" s="211"/>
      <c r="E464" s="214" t="str">
        <f>Manning!E464</f>
        <v>NIGHT AUDITOR</v>
      </c>
      <c r="F464" s="214">
        <f>Manning!F464</f>
        <v>0</v>
      </c>
      <c r="G464" s="263">
        <f>Manning!H464</f>
        <v>2</v>
      </c>
      <c r="H464" s="263" t="str">
        <f>Manning!I464</f>
        <v>L</v>
      </c>
      <c r="I464" s="263" t="str">
        <f>Manning!J464</f>
        <v>L6</v>
      </c>
      <c r="J464" s="579">
        <v>4500</v>
      </c>
      <c r="K464" s="190">
        <v>0.42</v>
      </c>
      <c r="L464" s="7">
        <f t="shared" si="131"/>
        <v>1890</v>
      </c>
      <c r="M464" s="7">
        <f t="shared" si="132"/>
        <v>6390</v>
      </c>
      <c r="N464" s="6">
        <f t="shared" si="133"/>
        <v>76680</v>
      </c>
      <c r="O464" s="6">
        <f t="shared" si="134"/>
        <v>12780</v>
      </c>
      <c r="P464" s="6">
        <f t="shared" si="135"/>
        <v>153360</v>
      </c>
    </row>
    <row r="465" spans="1:16" ht="15" customHeight="1">
      <c r="A465" s="442"/>
      <c r="B465" s="457"/>
      <c r="C465" s="210"/>
      <c r="D465" s="211"/>
      <c r="E465" s="214" t="str">
        <f>Manning!E465</f>
        <v>GENERAL LEDGER SUPERVISOR</v>
      </c>
      <c r="F465" s="214">
        <f>Manning!F465</f>
        <v>0</v>
      </c>
      <c r="G465" s="780">
        <f>Manning!H465</f>
        <v>1</v>
      </c>
      <c r="H465" s="263" t="str">
        <f>Manning!I465</f>
        <v>L</v>
      </c>
      <c r="I465" s="263" t="str">
        <f>Manning!J465</f>
        <v>L5</v>
      </c>
      <c r="J465" s="579">
        <v>4500</v>
      </c>
      <c r="K465" s="190">
        <v>0.42</v>
      </c>
      <c r="L465" s="7">
        <f t="shared" si="131"/>
        <v>1890</v>
      </c>
      <c r="M465" s="7">
        <f t="shared" si="132"/>
        <v>6390</v>
      </c>
      <c r="N465" s="6">
        <f t="shared" si="133"/>
        <v>76680</v>
      </c>
      <c r="O465" s="6">
        <f t="shared" si="134"/>
        <v>6390</v>
      </c>
      <c r="P465" s="6">
        <f t="shared" si="135"/>
        <v>76680</v>
      </c>
    </row>
    <row r="466" spans="1:16" ht="15" customHeight="1">
      <c r="A466" s="442"/>
      <c r="B466" s="457"/>
      <c r="C466" s="210"/>
      <c r="D466" s="211"/>
      <c r="E466" s="214" t="str">
        <f>Manning!E466</f>
        <v>STORE SUPERVISOR</v>
      </c>
      <c r="F466" s="214">
        <f>Manning!F466</f>
        <v>0</v>
      </c>
      <c r="G466" s="263">
        <f>Manning!H466</f>
        <v>1</v>
      </c>
      <c r="H466" s="263" t="str">
        <f>Manning!I466</f>
        <v>L</v>
      </c>
      <c r="I466" s="263" t="str">
        <f>Manning!J466</f>
        <v>L5</v>
      </c>
      <c r="J466" s="579">
        <v>3500</v>
      </c>
      <c r="K466" s="190">
        <v>0.42</v>
      </c>
      <c r="L466" s="7">
        <f t="shared" si="131"/>
        <v>1470</v>
      </c>
      <c r="M466" s="7">
        <f t="shared" si="132"/>
        <v>4970</v>
      </c>
      <c r="N466" s="6">
        <f t="shared" si="133"/>
        <v>59640</v>
      </c>
      <c r="O466" s="6">
        <f t="shared" si="134"/>
        <v>4970</v>
      </c>
      <c r="P466" s="6">
        <f t="shared" si="135"/>
        <v>59640</v>
      </c>
    </row>
    <row r="467" spans="1:16" ht="15" customHeight="1">
      <c r="A467" s="442"/>
      <c r="B467" s="457"/>
      <c r="C467" s="210"/>
      <c r="D467" s="211"/>
      <c r="E467" s="214" t="str">
        <f>Manning!E467</f>
        <v>STOREKEEPER / RECEIVING CLERK</v>
      </c>
      <c r="F467" s="214">
        <f>Manning!F467</f>
        <v>0</v>
      </c>
      <c r="G467" s="263">
        <f>Manning!H467</f>
        <v>2</v>
      </c>
      <c r="H467" s="263" t="str">
        <f>Manning!I467</f>
        <v>L</v>
      </c>
      <c r="I467" s="263" t="str">
        <f>Manning!J467</f>
        <v>L7</v>
      </c>
      <c r="J467" s="579">
        <v>1750</v>
      </c>
      <c r="K467" s="190">
        <v>0.42</v>
      </c>
      <c r="L467" s="7">
        <f t="shared" si="131"/>
        <v>735</v>
      </c>
      <c r="M467" s="7">
        <f t="shared" si="132"/>
        <v>2485</v>
      </c>
      <c r="N467" s="6">
        <f t="shared" si="133"/>
        <v>29820</v>
      </c>
      <c r="O467" s="6">
        <f t="shared" si="134"/>
        <v>4970</v>
      </c>
      <c r="P467" s="6">
        <f t="shared" si="135"/>
        <v>59640</v>
      </c>
    </row>
    <row r="468" spans="1:16" ht="15" customHeight="1">
      <c r="A468" s="442"/>
      <c r="B468" s="457"/>
      <c r="C468" s="210"/>
      <c r="D468" s="211"/>
      <c r="E468" s="214" t="str">
        <f>Manning!E468</f>
        <v>RECEIVING OFFICER</v>
      </c>
      <c r="F468" s="214">
        <f>Manning!F468</f>
        <v>0</v>
      </c>
      <c r="G468" s="263">
        <f>Manning!H468</f>
        <v>0</v>
      </c>
      <c r="H468" s="263" t="str">
        <f>Manning!I468</f>
        <v>L</v>
      </c>
      <c r="I468" s="263">
        <f>Manning!J468</f>
        <v>0</v>
      </c>
      <c r="J468" s="579"/>
      <c r="K468" s="190"/>
      <c r="L468" s="7">
        <f t="shared" si="131"/>
        <v>0</v>
      </c>
      <c r="M468" s="7">
        <f t="shared" si="132"/>
        <v>0</v>
      </c>
      <c r="N468" s="6">
        <f t="shared" si="133"/>
        <v>0</v>
      </c>
      <c r="O468" s="6">
        <f t="shared" si="134"/>
        <v>0</v>
      </c>
      <c r="P468" s="6">
        <f t="shared" si="135"/>
        <v>0</v>
      </c>
    </row>
    <row r="469" spans="1:16" ht="15" customHeight="1">
      <c r="A469" s="442"/>
      <c r="B469" s="457"/>
      <c r="C469" s="210"/>
      <c r="D469" s="211"/>
      <c r="E469" s="214" t="str">
        <f>Manning!E469</f>
        <v>COSTING SUPERVISOR</v>
      </c>
      <c r="F469" s="214">
        <f>Manning!F469</f>
        <v>0</v>
      </c>
      <c r="G469" s="263">
        <f>Manning!H469</f>
        <v>1</v>
      </c>
      <c r="H469" s="263" t="str">
        <f>Manning!I469</f>
        <v>L</v>
      </c>
      <c r="I469" s="263" t="str">
        <f>Manning!J469</f>
        <v>L5</v>
      </c>
      <c r="J469" s="579">
        <v>5000</v>
      </c>
      <c r="K469" s="190">
        <v>0.42</v>
      </c>
      <c r="L469" s="7">
        <f t="shared" si="131"/>
        <v>2100</v>
      </c>
      <c r="M469" s="7">
        <f t="shared" si="132"/>
        <v>7100</v>
      </c>
      <c r="N469" s="6">
        <f t="shared" si="133"/>
        <v>85200</v>
      </c>
      <c r="O469" s="6">
        <f t="shared" si="134"/>
        <v>7100</v>
      </c>
      <c r="P469" s="6">
        <f t="shared" si="135"/>
        <v>85200</v>
      </c>
    </row>
    <row r="470" spans="1:16" ht="15" customHeight="1">
      <c r="A470" s="442"/>
      <c r="B470" s="457"/>
      <c r="C470" s="210"/>
      <c r="D470" s="211"/>
      <c r="E470" s="214" t="str">
        <f>Manning!E470</f>
        <v>COSTING CLERK</v>
      </c>
      <c r="F470" s="214">
        <f>Manning!F470</f>
        <v>0</v>
      </c>
      <c r="G470" s="263">
        <f>Manning!H470</f>
        <v>1</v>
      </c>
      <c r="H470" s="263" t="str">
        <f>Manning!I470</f>
        <v>L</v>
      </c>
      <c r="I470" s="263" t="str">
        <f>Manning!J470</f>
        <v>L7</v>
      </c>
      <c r="J470" s="579">
        <v>3500</v>
      </c>
      <c r="K470" s="190">
        <v>0.42</v>
      </c>
      <c r="L470" s="7">
        <f t="shared" si="131"/>
        <v>1470</v>
      </c>
      <c r="M470" s="7">
        <f t="shared" si="132"/>
        <v>4970</v>
      </c>
      <c r="N470" s="6">
        <f t="shared" si="133"/>
        <v>59640</v>
      </c>
      <c r="O470" s="6">
        <f t="shared" si="134"/>
        <v>4970</v>
      </c>
      <c r="P470" s="6">
        <f t="shared" si="135"/>
        <v>59640</v>
      </c>
    </row>
    <row r="471" spans="1:16" ht="15" customHeight="1">
      <c r="A471" s="442"/>
      <c r="B471" s="457"/>
      <c r="C471" s="210"/>
      <c r="D471" s="211"/>
      <c r="E471" s="214" t="str">
        <f>Manning!E471</f>
        <v>GENERAL CASHIER</v>
      </c>
      <c r="F471" s="214">
        <f>Manning!F471</f>
        <v>0</v>
      </c>
      <c r="G471" s="263">
        <f>Manning!H471</f>
        <v>1</v>
      </c>
      <c r="H471" s="263" t="str">
        <f>Manning!I471</f>
        <v>L</v>
      </c>
      <c r="I471" s="263" t="str">
        <f>Manning!J471</f>
        <v>L6</v>
      </c>
      <c r="J471" s="579">
        <v>4500</v>
      </c>
      <c r="K471" s="190">
        <v>0.42</v>
      </c>
      <c r="L471" s="7">
        <f t="shared" si="131"/>
        <v>1890</v>
      </c>
      <c r="M471" s="7">
        <f t="shared" si="132"/>
        <v>6390</v>
      </c>
      <c r="N471" s="6">
        <f t="shared" si="133"/>
        <v>76680</v>
      </c>
      <c r="O471" s="6">
        <f t="shared" si="134"/>
        <v>6390</v>
      </c>
      <c r="P471" s="6">
        <f t="shared" si="135"/>
        <v>76680</v>
      </c>
    </row>
    <row r="472" spans="1:16" ht="15" customHeight="1">
      <c r="A472" s="442"/>
      <c r="B472" s="457"/>
      <c r="C472" s="210"/>
      <c r="D472" s="211"/>
      <c r="E472" s="214" t="str">
        <f>Manning!E472</f>
        <v>CASHIER SUPERVISOR</v>
      </c>
      <c r="F472" s="214">
        <f>Manning!F472</f>
        <v>0</v>
      </c>
      <c r="G472" s="263">
        <f>Manning!H472</f>
        <v>0</v>
      </c>
      <c r="H472" s="263" t="str">
        <f>Manning!I472</f>
        <v>L</v>
      </c>
      <c r="I472" s="263">
        <f>Manning!J472</f>
        <v>0</v>
      </c>
      <c r="J472" s="579"/>
      <c r="K472" s="190"/>
      <c r="L472" s="7">
        <f t="shared" si="131"/>
        <v>0</v>
      </c>
      <c r="M472" s="7">
        <f t="shared" si="132"/>
        <v>0</v>
      </c>
      <c r="N472" s="6">
        <f t="shared" si="133"/>
        <v>0</v>
      </c>
      <c r="O472" s="6">
        <f t="shared" si="134"/>
        <v>0</v>
      </c>
      <c r="P472" s="6">
        <f t="shared" si="135"/>
        <v>0</v>
      </c>
    </row>
    <row r="473" spans="1:16" ht="15" customHeight="1">
      <c r="A473" s="442"/>
      <c r="B473" s="457"/>
      <c r="C473" s="210"/>
      <c r="D473" s="211"/>
      <c r="E473" s="214" t="str">
        <f>Manning!E473</f>
        <v>OUTLET CASHIER</v>
      </c>
      <c r="F473" s="214">
        <f>Manning!F473</f>
        <v>0</v>
      </c>
      <c r="G473" s="263">
        <f>Manning!H473</f>
        <v>6</v>
      </c>
      <c r="H473" s="263" t="str">
        <f>Manning!I473</f>
        <v>L</v>
      </c>
      <c r="I473" s="263" t="str">
        <f>Manning!J473</f>
        <v>L7</v>
      </c>
      <c r="J473" s="579">
        <v>2500</v>
      </c>
      <c r="K473" s="190">
        <v>0.42</v>
      </c>
      <c r="L473" s="7">
        <f t="shared" si="131"/>
        <v>1050</v>
      </c>
      <c r="M473" s="7">
        <f t="shared" si="132"/>
        <v>3550</v>
      </c>
      <c r="N473" s="6">
        <f t="shared" si="133"/>
        <v>42600</v>
      </c>
      <c r="O473" s="6">
        <f t="shared" si="134"/>
        <v>21300</v>
      </c>
      <c r="P473" s="6">
        <f t="shared" si="135"/>
        <v>255600</v>
      </c>
    </row>
    <row r="474" spans="1:16" ht="15" customHeight="1">
      <c r="A474" s="442"/>
      <c r="B474" s="457"/>
      <c r="C474" s="210"/>
      <c r="D474" s="211"/>
      <c r="E474" s="214" t="str">
        <f>Manning!E474</f>
        <v>ADDITIONAL POSITION 1</v>
      </c>
      <c r="F474" s="214"/>
      <c r="G474" s="263">
        <f>Manning!H474</f>
        <v>0</v>
      </c>
      <c r="H474" s="263" t="str">
        <f>Manning!I474</f>
        <v>L</v>
      </c>
      <c r="I474" s="263"/>
      <c r="J474" s="570"/>
      <c r="K474" s="190"/>
      <c r="L474" s="7">
        <f t="shared" si="131"/>
        <v>0</v>
      </c>
      <c r="M474" s="7">
        <f t="shared" si="132"/>
        <v>0</v>
      </c>
      <c r="N474" s="6">
        <f t="shared" si="133"/>
        <v>0</v>
      </c>
      <c r="O474" s="6">
        <f t="shared" si="134"/>
        <v>0</v>
      </c>
      <c r="P474" s="6">
        <f t="shared" si="135"/>
        <v>0</v>
      </c>
    </row>
    <row r="475" spans="1:16" ht="15" customHeight="1">
      <c r="A475" s="442"/>
      <c r="B475" s="457"/>
      <c r="C475" s="210"/>
      <c r="D475" s="211"/>
      <c r="E475" s="214" t="str">
        <f>Manning!E475</f>
        <v>ADDITIONAL POSITION 2</v>
      </c>
      <c r="F475" s="214"/>
      <c r="G475" s="263">
        <f>Manning!H475</f>
        <v>0</v>
      </c>
      <c r="H475" s="263" t="str">
        <f>Manning!I475</f>
        <v>L</v>
      </c>
      <c r="I475" s="263"/>
      <c r="J475" s="570"/>
      <c r="K475" s="190"/>
      <c r="L475" s="7">
        <f t="shared" si="131"/>
        <v>0</v>
      </c>
      <c r="M475" s="7">
        <f t="shared" si="132"/>
        <v>0</v>
      </c>
      <c r="N475" s="6">
        <f t="shared" si="133"/>
        <v>0</v>
      </c>
      <c r="O475" s="6">
        <f t="shared" si="134"/>
        <v>0</v>
      </c>
      <c r="P475" s="6">
        <f t="shared" si="135"/>
        <v>0</v>
      </c>
    </row>
    <row r="476" spans="1:16" ht="15" customHeight="1">
      <c r="A476" s="442"/>
      <c r="B476" s="457"/>
      <c r="C476" s="210"/>
      <c r="D476" s="211"/>
      <c r="E476" s="214" t="str">
        <f>Manning!E476</f>
        <v>ADDITIONAL POSITION 3</v>
      </c>
      <c r="F476" s="214"/>
      <c r="G476" s="263">
        <f>Manning!H476</f>
        <v>0</v>
      </c>
      <c r="H476" s="263" t="str">
        <f>Manning!I476</f>
        <v>L</v>
      </c>
      <c r="I476" s="263"/>
      <c r="J476" s="570"/>
      <c r="K476" s="190"/>
      <c r="L476" s="7">
        <f t="shared" si="131"/>
        <v>0</v>
      </c>
      <c r="M476" s="7">
        <f t="shared" si="132"/>
        <v>0</v>
      </c>
      <c r="N476" s="6">
        <f t="shared" si="133"/>
        <v>0</v>
      </c>
      <c r="O476" s="6">
        <f t="shared" si="134"/>
        <v>0</v>
      </c>
      <c r="P476" s="6">
        <f t="shared" si="135"/>
        <v>0</v>
      </c>
    </row>
    <row r="477" spans="1:16" ht="15" customHeight="1">
      <c r="A477" s="442"/>
      <c r="B477" s="457"/>
      <c r="C477" s="210"/>
      <c r="D477" s="211"/>
      <c r="E477" s="214" t="str">
        <f>Manning!E477</f>
        <v>ADDITIONAL POSITION 4</v>
      </c>
      <c r="F477" s="214"/>
      <c r="G477" s="263">
        <f>Manning!H477</f>
        <v>0</v>
      </c>
      <c r="H477" s="263" t="str">
        <f>Manning!I477</f>
        <v>L</v>
      </c>
      <c r="I477" s="263"/>
      <c r="J477" s="570"/>
      <c r="K477" s="190"/>
      <c r="L477" s="7">
        <f t="shared" si="131"/>
        <v>0</v>
      </c>
      <c r="M477" s="7">
        <f t="shared" si="132"/>
        <v>0</v>
      </c>
      <c r="N477" s="6">
        <f t="shared" si="133"/>
        <v>0</v>
      </c>
      <c r="O477" s="6">
        <f t="shared" si="134"/>
        <v>0</v>
      </c>
      <c r="P477" s="6">
        <f t="shared" si="135"/>
        <v>0</v>
      </c>
    </row>
    <row r="478" spans="1:16" ht="15" customHeight="1">
      <c r="A478" s="442"/>
      <c r="B478" s="457"/>
      <c r="C478" s="210"/>
      <c r="D478" s="211"/>
      <c r="E478" s="216"/>
      <c r="F478" s="216"/>
      <c r="G478" s="216"/>
      <c r="H478" s="216"/>
      <c r="I478" s="216"/>
      <c r="J478" s="60"/>
      <c r="K478" s="60"/>
      <c r="L478" s="60"/>
      <c r="M478" s="60"/>
      <c r="N478" s="60"/>
      <c r="O478" s="60"/>
      <c r="P478" s="60"/>
    </row>
    <row r="479" spans="1:16" ht="15" customHeight="1">
      <c r="A479" s="442"/>
      <c r="B479" s="457"/>
      <c r="C479" s="210"/>
      <c r="D479" s="211"/>
      <c r="E479" s="221" t="str">
        <f>"TOTAL "&amp;E451</f>
        <v xml:space="preserve">TOTAL FINANCE DEPARTMENT     </v>
      </c>
      <c r="F479" s="221"/>
      <c r="G479" s="226">
        <f>SUM(G452:G478)</f>
        <v>24</v>
      </c>
      <c r="H479" s="221"/>
      <c r="I479" s="221"/>
      <c r="J479" s="203">
        <f>SUM(J452:J478)</f>
        <v>100250</v>
      </c>
      <c r="K479" s="57"/>
      <c r="L479" s="203">
        <f>SUM(L452:L478)</f>
        <v>42105</v>
      </c>
      <c r="M479" s="203">
        <f>SUM(M452:M478)</f>
        <v>142355</v>
      </c>
      <c r="N479" s="203">
        <f>SUM(N452:N478)</f>
        <v>1708260</v>
      </c>
      <c r="O479" s="203">
        <f>SUM(O452:O478)</f>
        <v>168980</v>
      </c>
      <c r="P479" s="203">
        <f>SUM(P452:P478)</f>
        <v>2027760</v>
      </c>
    </row>
    <row r="480" spans="1:16" ht="15" customHeight="1">
      <c r="A480" s="442"/>
      <c r="B480" s="457"/>
      <c r="C480" s="210"/>
      <c r="D480" s="242"/>
      <c r="E480" s="243"/>
      <c r="F480" s="243"/>
      <c r="G480" s="243"/>
      <c r="H480" s="243"/>
      <c r="I480" s="243"/>
      <c r="J480" s="77"/>
      <c r="K480" s="77"/>
      <c r="L480" s="77"/>
      <c r="M480" s="77"/>
      <c r="N480" s="77"/>
      <c r="O480" s="77"/>
      <c r="P480" s="77"/>
    </row>
    <row r="481" spans="1:16" ht="15" customHeight="1">
      <c r="A481" s="442"/>
      <c r="B481" s="457"/>
      <c r="C481" s="210"/>
      <c r="D481" s="211"/>
      <c r="E481" s="212" t="str">
        <f>Manning!E481</f>
        <v>PURCHASING DEPARTMENT</v>
      </c>
      <c r="F481" s="212"/>
      <c r="G481" s="212"/>
      <c r="H481" s="212"/>
      <c r="I481" s="212"/>
      <c r="J481" s="72"/>
      <c r="K481" s="72"/>
      <c r="L481" s="72"/>
      <c r="M481" s="72"/>
      <c r="N481" s="72"/>
      <c r="O481" s="72"/>
      <c r="P481" s="72"/>
    </row>
    <row r="482" spans="1:16" ht="15" customHeight="1">
      <c r="A482" s="442"/>
      <c r="B482" s="457"/>
      <c r="C482" s="210"/>
      <c r="D482" s="211"/>
      <c r="E482" s="216"/>
      <c r="F482" s="216"/>
      <c r="G482" s="216"/>
      <c r="H482" s="216"/>
      <c r="I482" s="216"/>
      <c r="J482" s="60"/>
      <c r="K482" s="60"/>
      <c r="L482" s="60"/>
      <c r="M482" s="60"/>
      <c r="N482" s="60"/>
      <c r="O482" s="60"/>
      <c r="P482" s="60"/>
    </row>
    <row r="483" spans="1:16" ht="15" customHeight="1">
      <c r="A483" s="442"/>
      <c r="B483" s="457"/>
      <c r="C483" s="210"/>
      <c r="D483" s="211"/>
      <c r="E483" s="214" t="str">
        <f>Manning!E483</f>
        <v>PURCHASING MANAGER</v>
      </c>
      <c r="F483" s="214">
        <f>Manning!F483</f>
        <v>0</v>
      </c>
      <c r="G483" s="263">
        <f>Manning!H483</f>
        <v>1</v>
      </c>
      <c r="H483" s="263" t="str">
        <f>Manning!I483</f>
        <v>L</v>
      </c>
      <c r="I483" s="263" t="str">
        <f>Manning!J483</f>
        <v>L3</v>
      </c>
      <c r="J483" s="578">
        <v>15000</v>
      </c>
      <c r="K483" s="190">
        <v>0.42</v>
      </c>
      <c r="L483" s="7">
        <f>J483*K483</f>
        <v>6300</v>
      </c>
      <c r="M483" s="7">
        <f>IF(G483=0,0,J483+L483)</f>
        <v>21300</v>
      </c>
      <c r="N483" s="6">
        <f>IF(G483=0,0,M483*12)</f>
        <v>255600</v>
      </c>
      <c r="O483" s="6">
        <f>IF(G483=0,0,G483*M483)</f>
        <v>21300</v>
      </c>
      <c r="P483" s="6">
        <f>IF(G483=0,0,G483*N483)</f>
        <v>255600</v>
      </c>
    </row>
    <row r="484" spans="1:16" ht="15" customHeight="1">
      <c r="A484" s="442"/>
      <c r="B484" s="457"/>
      <c r="C484" s="210"/>
      <c r="D484" s="211"/>
      <c r="E484" s="214" t="str">
        <f>Manning!E484</f>
        <v>ASSISTANT PURCHASING MANAGER</v>
      </c>
      <c r="F484" s="214">
        <f>Manning!F484</f>
        <v>0</v>
      </c>
      <c r="G484" s="263">
        <f>Manning!H484</f>
        <v>0</v>
      </c>
      <c r="H484" s="263" t="str">
        <f>Manning!I484</f>
        <v>L</v>
      </c>
      <c r="I484" s="263"/>
      <c r="J484" s="579"/>
      <c r="K484" s="190"/>
      <c r="L484" s="7">
        <f>J484*K484</f>
        <v>0</v>
      </c>
      <c r="M484" s="7">
        <f>IF(G484=0,0,J484+L484)</f>
        <v>0</v>
      </c>
      <c r="N484" s="6">
        <f>IF(G484=0,0,M484*12)</f>
        <v>0</v>
      </c>
      <c r="O484" s="6">
        <f>IF(G484=0,0,G484*M484)</f>
        <v>0</v>
      </c>
      <c r="P484" s="6">
        <f>IF(G484=0,0,G484*N484)</f>
        <v>0</v>
      </c>
    </row>
    <row r="485" spans="1:16" ht="15" customHeight="1">
      <c r="A485" s="443"/>
      <c r="B485" s="462"/>
      <c r="C485" s="264"/>
      <c r="D485" s="265"/>
      <c r="E485" s="214" t="str">
        <f>Manning!E485</f>
        <v>PURCHASING OFFICER</v>
      </c>
      <c r="F485" s="214">
        <f>Manning!F485</f>
        <v>0</v>
      </c>
      <c r="G485" s="263">
        <f>Manning!H485</f>
        <v>1</v>
      </c>
      <c r="H485" s="263" t="str">
        <f>Manning!I485</f>
        <v>L</v>
      </c>
      <c r="I485" s="215" t="str">
        <f>Manning!J485</f>
        <v>L6</v>
      </c>
      <c r="J485" s="579">
        <v>4500</v>
      </c>
      <c r="K485" s="190">
        <v>0.42</v>
      </c>
      <c r="L485" s="7">
        <f>J485*K485</f>
        <v>1890</v>
      </c>
      <c r="M485" s="7">
        <f>IF(G485=0,0,J485+L485)</f>
        <v>6390</v>
      </c>
      <c r="N485" s="6">
        <f>IF(G485=0,0,M485*12)</f>
        <v>76680</v>
      </c>
      <c r="O485" s="6">
        <f>IF(G485=0,0,G485*M485)</f>
        <v>6390</v>
      </c>
      <c r="P485" s="6">
        <f>IF(G485=0,0,G485*N485)</f>
        <v>76680</v>
      </c>
    </row>
    <row r="486" spans="1:16" ht="15" customHeight="1">
      <c r="A486" s="442"/>
      <c r="B486" s="457"/>
      <c r="C486" s="210"/>
      <c r="D486" s="211"/>
      <c r="E486" s="214" t="str">
        <f>Manning!E486</f>
        <v>ADDITIONAL POSITION 1</v>
      </c>
      <c r="F486" s="214"/>
      <c r="G486" s="263">
        <f>Manning!H486</f>
        <v>0</v>
      </c>
      <c r="H486" s="263" t="str">
        <f>Manning!I486</f>
        <v>L</v>
      </c>
      <c r="I486" s="263"/>
      <c r="J486" s="570"/>
      <c r="K486" s="190"/>
      <c r="L486" s="7">
        <f>J486*K486</f>
        <v>0</v>
      </c>
      <c r="M486" s="7">
        <f>IF(G486=0,0,J486+L486)</f>
        <v>0</v>
      </c>
      <c r="N486" s="6">
        <f>IF(G486=0,0,M486*12)</f>
        <v>0</v>
      </c>
      <c r="O486" s="6">
        <f>IF(G486=0,0,G486*M486)</f>
        <v>0</v>
      </c>
      <c r="P486" s="6">
        <f>IF(G486=0,0,G486*N486)</f>
        <v>0</v>
      </c>
    </row>
    <row r="487" spans="1:16" ht="15" customHeight="1">
      <c r="A487" s="442"/>
      <c r="B487" s="457"/>
      <c r="C487" s="210"/>
      <c r="D487" s="211"/>
      <c r="E487" s="214" t="str">
        <f>Manning!E487</f>
        <v>ADDITIONAL POSITION 2</v>
      </c>
      <c r="F487" s="214"/>
      <c r="G487" s="263">
        <f>Manning!H487</f>
        <v>0</v>
      </c>
      <c r="H487" s="263" t="str">
        <f>Manning!I487</f>
        <v>L</v>
      </c>
      <c r="I487" s="263"/>
      <c r="J487" s="570"/>
      <c r="K487" s="190"/>
      <c r="L487" s="7">
        <f>J487*K487</f>
        <v>0</v>
      </c>
      <c r="M487" s="7">
        <f>IF(G487=0,0,J487+L487)</f>
        <v>0</v>
      </c>
      <c r="N487" s="6">
        <f>IF(G487=0,0,M487*12)</f>
        <v>0</v>
      </c>
      <c r="O487" s="6">
        <f>IF(G487=0,0,G487*M487)</f>
        <v>0</v>
      </c>
      <c r="P487" s="6">
        <f>IF(G487=0,0,G487*N487)</f>
        <v>0</v>
      </c>
    </row>
    <row r="488" spans="1:16" ht="15" customHeight="1">
      <c r="A488" s="443"/>
      <c r="B488" s="462"/>
      <c r="C488" s="264"/>
      <c r="D488" s="265"/>
      <c r="E488" s="216"/>
      <c r="F488" s="216"/>
      <c r="G488" s="216"/>
      <c r="H488" s="216"/>
      <c r="I488" s="216"/>
      <c r="J488" s="60"/>
      <c r="K488" s="60"/>
      <c r="L488" s="60"/>
      <c r="M488" s="60"/>
      <c r="N488" s="60"/>
      <c r="O488" s="60"/>
      <c r="P488" s="60"/>
    </row>
    <row r="489" spans="1:16" ht="15" customHeight="1">
      <c r="A489" s="443"/>
      <c r="B489" s="462"/>
      <c r="C489" s="264"/>
      <c r="D489" s="211"/>
      <c r="E489" s="221" t="str">
        <f>"TOTAL "&amp;E481</f>
        <v>TOTAL PURCHASING DEPARTMENT</v>
      </c>
      <c r="F489" s="221"/>
      <c r="G489" s="226">
        <f>SUM(G482:G488)</f>
        <v>2</v>
      </c>
      <c r="H489" s="221"/>
      <c r="I489" s="221"/>
      <c r="J489" s="57">
        <f>SUM(J482:J488)</f>
        <v>19500</v>
      </c>
      <c r="K489" s="57"/>
      <c r="L489" s="57">
        <f>SUM(L482:L488)</f>
        <v>8190</v>
      </c>
      <c r="M489" s="57">
        <f>SUM(M482:M488)</f>
        <v>27690</v>
      </c>
      <c r="N489" s="57">
        <f>SUM(N482:N488)</f>
        <v>332280</v>
      </c>
      <c r="O489" s="57">
        <f>SUM(O482:O488)</f>
        <v>27690</v>
      </c>
      <c r="P489" s="57">
        <f>SUM(P482:P488)</f>
        <v>332280</v>
      </c>
    </row>
    <row r="490" spans="1:16" ht="15" customHeight="1">
      <c r="A490" s="443"/>
      <c r="B490" s="462"/>
      <c r="C490" s="264"/>
      <c r="D490" s="210"/>
      <c r="E490" s="230"/>
      <c r="F490" s="230"/>
      <c r="G490" s="230"/>
      <c r="H490" s="230"/>
      <c r="I490" s="230"/>
      <c r="J490" s="63"/>
      <c r="K490" s="63"/>
      <c r="L490" s="63"/>
      <c r="M490" s="63"/>
      <c r="N490" s="63"/>
      <c r="O490" s="63"/>
      <c r="P490" s="63"/>
    </row>
    <row r="491" spans="1:16" ht="15" customHeight="1">
      <c r="A491" s="443"/>
      <c r="B491" s="462"/>
      <c r="C491" s="264"/>
      <c r="D491" s="211"/>
      <c r="E491" s="212" t="str">
        <f>Manning!E491</f>
        <v>IT DEPARTMENT</v>
      </c>
      <c r="F491" s="212"/>
      <c r="G491" s="212"/>
      <c r="H491" s="212"/>
      <c r="I491" s="212"/>
      <c r="J491" s="72"/>
      <c r="K491" s="72"/>
      <c r="L491" s="72"/>
      <c r="M491" s="72"/>
      <c r="N491" s="72"/>
      <c r="O491" s="72"/>
      <c r="P491" s="72"/>
    </row>
    <row r="492" spans="1:16" ht="15" customHeight="1">
      <c r="A492" s="443"/>
      <c r="B492" s="462"/>
      <c r="C492" s="264"/>
      <c r="D492" s="265"/>
      <c r="E492" s="216"/>
      <c r="F492" s="216"/>
      <c r="G492" s="216"/>
      <c r="H492" s="216"/>
      <c r="I492" s="216"/>
      <c r="J492" s="60"/>
      <c r="K492" s="60"/>
      <c r="L492" s="60"/>
      <c r="M492" s="60"/>
      <c r="N492" s="60"/>
      <c r="O492" s="60"/>
      <c r="P492" s="60"/>
    </row>
    <row r="493" spans="1:16" ht="15" customHeight="1">
      <c r="A493" s="442"/>
      <c r="B493" s="457"/>
      <c r="C493" s="210"/>
      <c r="D493" s="211"/>
      <c r="E493" s="214" t="str">
        <f>Manning!E493</f>
        <v>IT SYSTEMS MANAGER</v>
      </c>
      <c r="F493" s="214">
        <f>Manning!F493</f>
        <v>0</v>
      </c>
      <c r="G493" s="263">
        <f>Manning!H493</f>
        <v>1</v>
      </c>
      <c r="H493" s="263" t="str">
        <f>Manning!I493</f>
        <v>L</v>
      </c>
      <c r="I493" s="215" t="str">
        <f>Manning!J493</f>
        <v>L3</v>
      </c>
      <c r="J493" s="578">
        <v>10000</v>
      </c>
      <c r="K493" s="190">
        <v>0.42</v>
      </c>
      <c r="L493" s="7">
        <f>J493*K493</f>
        <v>4200</v>
      </c>
      <c r="M493" s="7">
        <f>IF(G493=0,0,J493+L493)</f>
        <v>14200</v>
      </c>
      <c r="N493" s="6">
        <f>IF(G493=0,0,M493*12)</f>
        <v>170400</v>
      </c>
      <c r="O493" s="6">
        <f>IF(G493=0,0,G493*M493)</f>
        <v>14200</v>
      </c>
      <c r="P493" s="6">
        <f>IF(G493=0,0,G493*N493)</f>
        <v>170400</v>
      </c>
    </row>
    <row r="494" spans="1:16" ht="15" customHeight="1">
      <c r="A494" s="442"/>
      <c r="B494" s="457"/>
      <c r="C494" s="210"/>
      <c r="D494" s="211"/>
      <c r="E494" s="214" t="str">
        <f>Manning!E494</f>
        <v>SYSTEMS ASSISTANT</v>
      </c>
      <c r="F494" s="214">
        <f>Manning!F494</f>
        <v>0</v>
      </c>
      <c r="G494" s="263">
        <f>Manning!H494</f>
        <v>1</v>
      </c>
      <c r="H494" s="263" t="str">
        <f>Manning!I494</f>
        <v>L</v>
      </c>
      <c r="I494" s="215" t="str">
        <f>Manning!J494</f>
        <v>L4</v>
      </c>
      <c r="J494" s="579">
        <v>4500</v>
      </c>
      <c r="K494" s="190">
        <v>0.42</v>
      </c>
      <c r="L494" s="7">
        <f>J494*K494</f>
        <v>1890</v>
      </c>
      <c r="M494" s="7">
        <f>IF(G494=0,0,J494+L494)</f>
        <v>6390</v>
      </c>
      <c r="N494" s="6">
        <f>IF(G494=0,0,M494*12)</f>
        <v>76680</v>
      </c>
      <c r="O494" s="6">
        <f>IF(G494=0,0,G494*M494)</f>
        <v>6390</v>
      </c>
      <c r="P494" s="6">
        <f>IF(G494=0,0,G494*N494)</f>
        <v>76680</v>
      </c>
    </row>
    <row r="495" spans="1:16" ht="15" customHeight="1">
      <c r="A495" s="442"/>
      <c r="B495" s="457"/>
      <c r="C495" s="210"/>
      <c r="D495" s="211"/>
      <c r="E495" s="214" t="str">
        <f>Manning!E495</f>
        <v>EDP GUEST SERVICE</v>
      </c>
      <c r="F495" s="214">
        <f>Manning!F495</f>
        <v>0</v>
      </c>
      <c r="G495" s="263">
        <f>Manning!H495</f>
        <v>1</v>
      </c>
      <c r="H495" s="263" t="str">
        <f>Manning!I495</f>
        <v>L</v>
      </c>
      <c r="I495" s="215" t="str">
        <f>Manning!J495</f>
        <v>L7</v>
      </c>
      <c r="J495" s="579">
        <v>3500</v>
      </c>
      <c r="K495" s="190">
        <v>0.42</v>
      </c>
      <c r="L495" s="7">
        <f>J495*K495</f>
        <v>1470</v>
      </c>
      <c r="M495" s="7">
        <f>IF(G495=0,0,J495+L495)</f>
        <v>4970</v>
      </c>
      <c r="N495" s="6">
        <f>IF(G495=0,0,M495*12)</f>
        <v>59640</v>
      </c>
      <c r="O495" s="6">
        <f>IF(G495=0,0,G495*M495)</f>
        <v>4970</v>
      </c>
      <c r="P495" s="6">
        <f>IF(G495=0,0,G495*N495)</f>
        <v>59640</v>
      </c>
    </row>
    <row r="496" spans="1:16" ht="15" customHeight="1">
      <c r="A496" s="442"/>
      <c r="B496" s="457"/>
      <c r="C496" s="210"/>
      <c r="D496" s="211"/>
      <c r="E496" s="214" t="str">
        <f>Manning!E496</f>
        <v>ADDITIONAL POSITION 1</v>
      </c>
      <c r="F496" s="214"/>
      <c r="G496" s="263">
        <f>Manning!H496</f>
        <v>0</v>
      </c>
      <c r="H496" s="263" t="str">
        <f>Manning!I496</f>
        <v>L</v>
      </c>
      <c r="I496" s="263"/>
      <c r="J496" s="570"/>
      <c r="K496" s="190"/>
      <c r="L496" s="7">
        <f>J496*K496</f>
        <v>0</v>
      </c>
      <c r="M496" s="7">
        <f>IF(G496=0,0,J496+L496)</f>
        <v>0</v>
      </c>
      <c r="N496" s="6">
        <f>IF(G496=0,0,M496*12)</f>
        <v>0</v>
      </c>
      <c r="O496" s="6">
        <f>IF(G496=0,0,G496*M496)</f>
        <v>0</v>
      </c>
      <c r="P496" s="6">
        <f>IF(G496=0,0,G496*N496)</f>
        <v>0</v>
      </c>
    </row>
    <row r="497" spans="1:16" ht="15" customHeight="1">
      <c r="A497" s="442"/>
      <c r="B497" s="457"/>
      <c r="C497" s="210"/>
      <c r="D497" s="211"/>
      <c r="E497" s="214" t="str">
        <f>Manning!E497</f>
        <v>ADDITIONAL POSITION 2</v>
      </c>
      <c r="F497" s="214"/>
      <c r="G497" s="263">
        <f>Manning!H497</f>
        <v>0</v>
      </c>
      <c r="H497" s="263" t="str">
        <f>Manning!I497</f>
        <v>L</v>
      </c>
      <c r="I497" s="263"/>
      <c r="J497" s="570"/>
      <c r="K497" s="190"/>
      <c r="L497" s="7">
        <f>J497*K497</f>
        <v>0</v>
      </c>
      <c r="M497" s="7">
        <f>IF(G497=0,0,J497+L497)</f>
        <v>0</v>
      </c>
      <c r="N497" s="6">
        <f>IF(G497=0,0,M497*12)</f>
        <v>0</v>
      </c>
      <c r="O497" s="6">
        <f>IF(G497=0,0,G497*M497)</f>
        <v>0</v>
      </c>
      <c r="P497" s="6">
        <f>IF(G497=0,0,G497*N497)</f>
        <v>0</v>
      </c>
    </row>
    <row r="498" spans="1:16" ht="15" customHeight="1">
      <c r="A498" s="442"/>
      <c r="B498" s="457"/>
      <c r="C498" s="210"/>
      <c r="D498" s="211"/>
      <c r="E498" s="216"/>
      <c r="F498" s="216"/>
      <c r="G498" s="216"/>
      <c r="H498" s="216"/>
      <c r="I498" s="216"/>
      <c r="J498" s="60"/>
      <c r="K498" s="60"/>
      <c r="L498" s="60"/>
      <c r="M498" s="60"/>
      <c r="N498" s="60"/>
      <c r="O498" s="60"/>
      <c r="P498" s="60"/>
    </row>
    <row r="499" spans="1:16" ht="15" customHeight="1">
      <c r="A499" s="442"/>
      <c r="B499" s="457"/>
      <c r="C499" s="210"/>
      <c r="D499" s="211"/>
      <c r="E499" s="221" t="str">
        <f>"TOTAL "&amp;E491</f>
        <v>TOTAL IT DEPARTMENT</v>
      </c>
      <c r="F499" s="221"/>
      <c r="G499" s="226">
        <f>SUM(G492:G498)</f>
        <v>3</v>
      </c>
      <c r="H499" s="221"/>
      <c r="I499" s="221"/>
      <c r="J499" s="203">
        <f>SUM(J492:J498)</f>
        <v>18000</v>
      </c>
      <c r="K499" s="57"/>
      <c r="L499" s="203">
        <f>SUM(L492:L498)</f>
        <v>7560</v>
      </c>
      <c r="M499" s="203">
        <f>SUM(M492:M498)</f>
        <v>25560</v>
      </c>
      <c r="N499" s="203">
        <f>SUM(N492:N498)</f>
        <v>306720</v>
      </c>
      <c r="O499" s="203">
        <f>SUM(O492:O498)</f>
        <v>25560</v>
      </c>
      <c r="P499" s="203">
        <f>SUM(P492:P498)</f>
        <v>306720</v>
      </c>
    </row>
    <row r="500" spans="1:16" ht="15" customHeight="1">
      <c r="A500" s="442"/>
      <c r="B500" s="457"/>
      <c r="C500" s="210"/>
      <c r="D500" s="260"/>
      <c r="E500" s="230"/>
      <c r="F500" s="230"/>
      <c r="G500" s="230"/>
      <c r="H500" s="230"/>
      <c r="I500" s="230"/>
      <c r="J500" s="63"/>
      <c r="K500" s="63"/>
      <c r="L500" s="63"/>
      <c r="M500" s="63"/>
      <c r="N500" s="63"/>
      <c r="O500" s="63"/>
      <c r="P500" s="63"/>
    </row>
    <row r="501" spans="1:16" ht="15" customHeight="1">
      <c r="A501" s="442"/>
      <c r="B501" s="457"/>
      <c r="C501" s="210"/>
      <c r="D501" s="211"/>
      <c r="E501" s="212" t="str">
        <f>Manning!E501</f>
        <v>SECURITY</v>
      </c>
      <c r="F501" s="212"/>
      <c r="G501" s="212"/>
      <c r="H501" s="212"/>
      <c r="I501" s="212"/>
      <c r="J501" s="72"/>
      <c r="K501" s="72"/>
      <c r="L501" s="72"/>
      <c r="M501" s="72"/>
      <c r="N501" s="72"/>
      <c r="O501" s="72"/>
      <c r="P501" s="72"/>
    </row>
    <row r="502" spans="1:16" ht="15" customHeight="1">
      <c r="A502" s="442"/>
      <c r="B502" s="457"/>
      <c r="C502" s="210"/>
      <c r="D502" s="211"/>
      <c r="E502" s="213"/>
      <c r="F502" s="213"/>
      <c r="G502" s="213"/>
      <c r="H502" s="213"/>
      <c r="I502" s="213"/>
      <c r="J502" s="55"/>
      <c r="K502" s="55"/>
      <c r="L502" s="55"/>
      <c r="M502" s="55"/>
      <c r="N502" s="55"/>
      <c r="O502" s="55"/>
      <c r="P502" s="55"/>
    </row>
    <row r="503" spans="1:16" ht="15" customHeight="1">
      <c r="A503" s="442"/>
      <c r="B503" s="457"/>
      <c r="C503" s="210"/>
      <c r="D503" s="211"/>
      <c r="E503" s="214" t="str">
        <f>Manning!E503</f>
        <v>CHIEF OF SECURITY</v>
      </c>
      <c r="F503" s="214">
        <f>Manning!F503</f>
        <v>0</v>
      </c>
      <c r="G503" s="263">
        <f>Manning!H503</f>
        <v>1</v>
      </c>
      <c r="H503" s="263" t="str">
        <f>Manning!I503</f>
        <v>L</v>
      </c>
      <c r="I503" s="215" t="str">
        <f>Manning!J503</f>
        <v>L3</v>
      </c>
      <c r="J503" s="578">
        <v>10000</v>
      </c>
      <c r="K503" s="190">
        <v>0.42</v>
      </c>
      <c r="L503" s="7">
        <f t="shared" ref="L503:L512" si="136">J503*K503</f>
        <v>4200</v>
      </c>
      <c r="M503" s="7">
        <f>IF(G503=0,0,J503+L503)</f>
        <v>14200</v>
      </c>
      <c r="N503" s="6">
        <f>IF(G503=0,0,M503*12)</f>
        <v>170400</v>
      </c>
      <c r="O503" s="6">
        <f>IF(G503=0,0,G503*M503)</f>
        <v>14200</v>
      </c>
      <c r="P503" s="6">
        <f>IF(G503=0,0,G503*N503)</f>
        <v>170400</v>
      </c>
    </row>
    <row r="504" spans="1:16" ht="15" customHeight="1">
      <c r="A504" s="442"/>
      <c r="B504" s="457"/>
      <c r="C504" s="210"/>
      <c r="D504" s="211"/>
      <c r="E504" s="214" t="str">
        <f>Manning!E504</f>
        <v>ASSISTANT SECURITY MANAGER</v>
      </c>
      <c r="F504" s="214">
        <f>Manning!F504</f>
        <v>0</v>
      </c>
      <c r="G504" s="263">
        <f>Manning!H504</f>
        <v>1</v>
      </c>
      <c r="H504" s="263" t="str">
        <f>Manning!I504</f>
        <v>L</v>
      </c>
      <c r="I504" s="215" t="str">
        <f>Manning!J504</f>
        <v>L4</v>
      </c>
      <c r="J504" s="579">
        <v>6000</v>
      </c>
      <c r="K504" s="190">
        <v>0.42</v>
      </c>
      <c r="L504" s="7">
        <f t="shared" si="136"/>
        <v>2520</v>
      </c>
      <c r="M504" s="7">
        <f t="shared" ref="M504:M512" si="137">IF(G504=0,0,J504+L504)</f>
        <v>8520</v>
      </c>
      <c r="N504" s="6">
        <f t="shared" ref="N504:N512" si="138">IF(G504=0,0,M504*12)</f>
        <v>102240</v>
      </c>
      <c r="O504" s="6">
        <f t="shared" ref="O504:O512" si="139">IF(G504=0,0,G504*M504)</f>
        <v>8520</v>
      </c>
      <c r="P504" s="6">
        <f t="shared" ref="P504:P512" si="140">IF(G504=0,0,G504*N504)</f>
        <v>102240</v>
      </c>
    </row>
    <row r="505" spans="1:16" ht="15" customHeight="1">
      <c r="A505" s="442"/>
      <c r="B505" s="457"/>
      <c r="C505" s="210"/>
      <c r="D505" s="211"/>
      <c r="E505" s="214" t="str">
        <f>Manning!E505</f>
        <v>SECRETARY</v>
      </c>
      <c r="F505" s="214">
        <f>Manning!F505</f>
        <v>0</v>
      </c>
      <c r="G505" s="263">
        <f>Manning!H505</f>
        <v>1</v>
      </c>
      <c r="H505" s="263" t="str">
        <f>Manning!I505</f>
        <v>L</v>
      </c>
      <c r="I505" s="215" t="str">
        <f>Manning!J505</f>
        <v>L6</v>
      </c>
      <c r="J505" s="579">
        <v>3000</v>
      </c>
      <c r="K505" s="190">
        <v>0.42</v>
      </c>
      <c r="L505" s="7">
        <f t="shared" si="136"/>
        <v>1260</v>
      </c>
      <c r="M505" s="7">
        <f t="shared" si="137"/>
        <v>4260</v>
      </c>
      <c r="N505" s="6">
        <f t="shared" si="138"/>
        <v>51120</v>
      </c>
      <c r="O505" s="6">
        <f t="shared" si="139"/>
        <v>4260</v>
      </c>
      <c r="P505" s="6">
        <f t="shared" si="140"/>
        <v>51120</v>
      </c>
    </row>
    <row r="506" spans="1:16" ht="15" customHeight="1">
      <c r="A506" s="442"/>
      <c r="B506" s="457"/>
      <c r="C506" s="210"/>
      <c r="D506" s="211"/>
      <c r="E506" s="214" t="str">
        <f>Manning!E506</f>
        <v>FIRE CONTROL SUPERVISOR (CCTV)</v>
      </c>
      <c r="F506" s="214">
        <f>Manning!F506</f>
        <v>0</v>
      </c>
      <c r="G506" s="263">
        <f>Manning!H506</f>
        <v>0</v>
      </c>
      <c r="H506" s="263" t="str">
        <f>Manning!I506</f>
        <v>L</v>
      </c>
      <c r="I506" s="263"/>
      <c r="J506" s="579"/>
      <c r="K506" s="190"/>
      <c r="L506" s="7">
        <f t="shared" si="136"/>
        <v>0</v>
      </c>
      <c r="M506" s="7">
        <f t="shared" si="137"/>
        <v>0</v>
      </c>
      <c r="N506" s="6">
        <f t="shared" si="138"/>
        <v>0</v>
      </c>
      <c r="O506" s="6">
        <f t="shared" si="139"/>
        <v>0</v>
      </c>
      <c r="P506" s="6">
        <f t="shared" si="140"/>
        <v>0</v>
      </c>
    </row>
    <row r="507" spans="1:16" ht="15" customHeight="1">
      <c r="A507" s="442"/>
      <c r="B507" s="457"/>
      <c r="C507" s="210"/>
      <c r="D507" s="211"/>
      <c r="E507" s="214" t="str">
        <f>Manning!E507</f>
        <v>FIRE CONTROL ENGINEER (CCTV)</v>
      </c>
      <c r="F507" s="214">
        <f>Manning!F507</f>
        <v>0</v>
      </c>
      <c r="G507" s="263">
        <f>Manning!H507</f>
        <v>3</v>
      </c>
      <c r="H507" s="263" t="str">
        <f>Manning!I507</f>
        <v>L</v>
      </c>
      <c r="I507" s="215" t="str">
        <f>Manning!J507</f>
        <v>L5</v>
      </c>
      <c r="J507" s="579">
        <v>4500</v>
      </c>
      <c r="K507" s="190">
        <v>0.42</v>
      </c>
      <c r="L507" s="7">
        <f t="shared" si="136"/>
        <v>1890</v>
      </c>
      <c r="M507" s="7">
        <f t="shared" si="137"/>
        <v>6390</v>
      </c>
      <c r="N507" s="6">
        <f t="shared" si="138"/>
        <v>76680</v>
      </c>
      <c r="O507" s="6">
        <f t="shared" si="139"/>
        <v>19170</v>
      </c>
      <c r="P507" s="6">
        <f t="shared" si="140"/>
        <v>230040</v>
      </c>
    </row>
    <row r="508" spans="1:16" ht="15" customHeight="1">
      <c r="A508" s="442"/>
      <c r="B508" s="457"/>
      <c r="C508" s="210"/>
      <c r="D508" s="211"/>
      <c r="E508" s="214" t="str">
        <f>Manning!E508</f>
        <v>SECURITY SUPERVISOR</v>
      </c>
      <c r="F508" s="214">
        <f>Manning!F508</f>
        <v>0</v>
      </c>
      <c r="G508" s="263">
        <f>Manning!H508</f>
        <v>1</v>
      </c>
      <c r="H508" s="263" t="str">
        <f>Manning!I508</f>
        <v>L</v>
      </c>
      <c r="I508" s="215" t="str">
        <f>Manning!J508</f>
        <v>L5</v>
      </c>
      <c r="J508" s="579">
        <v>3000</v>
      </c>
      <c r="K508" s="190">
        <v>0.42</v>
      </c>
      <c r="L508" s="7">
        <f t="shared" si="136"/>
        <v>1260</v>
      </c>
      <c r="M508" s="7">
        <f t="shared" si="137"/>
        <v>4260</v>
      </c>
      <c r="N508" s="6">
        <f t="shared" si="138"/>
        <v>51120</v>
      </c>
      <c r="O508" s="6">
        <f t="shared" si="139"/>
        <v>4260</v>
      </c>
      <c r="P508" s="6">
        <f t="shared" si="140"/>
        <v>51120</v>
      </c>
    </row>
    <row r="509" spans="1:16" ht="15" customHeight="1">
      <c r="A509" s="442"/>
      <c r="B509" s="457"/>
      <c r="C509" s="210"/>
      <c r="D509" s="211"/>
      <c r="E509" s="214" t="str">
        <f>Manning!E509</f>
        <v xml:space="preserve">STAFF TIME CLOCK SECURITY </v>
      </c>
      <c r="F509" s="214">
        <f>Manning!F509</f>
        <v>0</v>
      </c>
      <c r="G509" s="263">
        <f>Manning!H509</f>
        <v>4</v>
      </c>
      <c r="H509" s="263" t="str">
        <f>Manning!I509</f>
        <v>L</v>
      </c>
      <c r="I509" s="215" t="str">
        <f>Manning!J509</f>
        <v>L6</v>
      </c>
      <c r="J509" s="579">
        <v>2000</v>
      </c>
      <c r="K509" s="190">
        <v>0.42</v>
      </c>
      <c r="L509" s="7">
        <f t="shared" si="136"/>
        <v>840</v>
      </c>
      <c r="M509" s="7">
        <f t="shared" si="137"/>
        <v>2840</v>
      </c>
      <c r="N509" s="6">
        <f t="shared" si="138"/>
        <v>34080</v>
      </c>
      <c r="O509" s="6">
        <f t="shared" si="139"/>
        <v>11360</v>
      </c>
      <c r="P509" s="6">
        <f t="shared" si="140"/>
        <v>136320</v>
      </c>
    </row>
    <row r="510" spans="1:16" ht="15" customHeight="1">
      <c r="A510" s="442"/>
      <c r="B510" s="457"/>
      <c r="C510" s="210"/>
      <c r="D510" s="211"/>
      <c r="E510" s="214" t="str">
        <f>Manning!E510</f>
        <v>GUARD</v>
      </c>
      <c r="F510" s="214">
        <f>Manning!F510</f>
        <v>0</v>
      </c>
      <c r="G510" s="263">
        <f>Manning!H510</f>
        <v>4</v>
      </c>
      <c r="H510" s="263" t="str">
        <f>Manning!I510</f>
        <v>L</v>
      </c>
      <c r="I510" s="215" t="str">
        <f>Manning!J510</f>
        <v>L7</v>
      </c>
      <c r="J510" s="579">
        <v>2000</v>
      </c>
      <c r="K510" s="190">
        <v>0.42</v>
      </c>
      <c r="L510" s="7">
        <f t="shared" si="136"/>
        <v>840</v>
      </c>
      <c r="M510" s="7">
        <f t="shared" si="137"/>
        <v>2840</v>
      </c>
      <c r="N510" s="6">
        <f t="shared" si="138"/>
        <v>34080</v>
      </c>
      <c r="O510" s="6">
        <f t="shared" si="139"/>
        <v>11360</v>
      </c>
      <c r="P510" s="6">
        <f t="shared" si="140"/>
        <v>136320</v>
      </c>
    </row>
    <row r="511" spans="1:16" ht="15" customHeight="1">
      <c r="A511" s="442"/>
      <c r="B511" s="457"/>
      <c r="C511" s="210"/>
      <c r="D511" s="211"/>
      <c r="E511" s="214" t="str">
        <f>Manning!E511</f>
        <v>ADDITIONAL POSITION 1</v>
      </c>
      <c r="F511" s="214"/>
      <c r="G511" s="263">
        <f>Manning!H511</f>
        <v>0</v>
      </c>
      <c r="H511" s="263" t="str">
        <f>Manning!I511</f>
        <v>L</v>
      </c>
      <c r="I511" s="263"/>
      <c r="J511" s="570"/>
      <c r="K511" s="190"/>
      <c r="L511" s="7">
        <f t="shared" si="136"/>
        <v>0</v>
      </c>
      <c r="M511" s="7">
        <f t="shared" si="137"/>
        <v>0</v>
      </c>
      <c r="N511" s="6">
        <f t="shared" si="138"/>
        <v>0</v>
      </c>
      <c r="O511" s="6">
        <f t="shared" si="139"/>
        <v>0</v>
      </c>
      <c r="P511" s="6">
        <f t="shared" si="140"/>
        <v>0</v>
      </c>
    </row>
    <row r="512" spans="1:16" ht="15" customHeight="1">
      <c r="A512" s="442"/>
      <c r="B512" s="457"/>
      <c r="C512" s="210"/>
      <c r="D512" s="211"/>
      <c r="E512" s="214" t="str">
        <f>Manning!E512</f>
        <v>ADDITIONAL POSITION 2</v>
      </c>
      <c r="F512" s="214"/>
      <c r="G512" s="263">
        <f>Manning!H512</f>
        <v>0</v>
      </c>
      <c r="H512" s="263" t="str">
        <f>Manning!I512</f>
        <v>L</v>
      </c>
      <c r="I512" s="263"/>
      <c r="J512" s="570"/>
      <c r="K512" s="190"/>
      <c r="L512" s="7">
        <f t="shared" si="136"/>
        <v>0</v>
      </c>
      <c r="M512" s="7">
        <f t="shared" si="137"/>
        <v>0</v>
      </c>
      <c r="N512" s="6">
        <f t="shared" si="138"/>
        <v>0</v>
      </c>
      <c r="O512" s="6">
        <f t="shared" si="139"/>
        <v>0</v>
      </c>
      <c r="P512" s="6">
        <f t="shared" si="140"/>
        <v>0</v>
      </c>
    </row>
    <row r="513" spans="1:16" ht="15" customHeight="1">
      <c r="A513" s="442"/>
      <c r="B513" s="457"/>
      <c r="C513" s="210"/>
      <c r="D513" s="211"/>
      <c r="E513" s="244"/>
      <c r="F513" s="244"/>
      <c r="G513" s="244"/>
      <c r="H513" s="244"/>
      <c r="I513" s="244"/>
      <c r="J513" s="108"/>
      <c r="K513" s="108"/>
      <c r="L513" s="108"/>
      <c r="M513" s="108"/>
      <c r="N513" s="108"/>
      <c r="O513" s="108"/>
      <c r="P513" s="108"/>
    </row>
    <row r="514" spans="1:16" ht="15" customHeight="1">
      <c r="A514" s="442"/>
      <c r="B514" s="457"/>
      <c r="C514" s="210"/>
      <c r="D514" s="211"/>
      <c r="E514" s="221" t="str">
        <f>"TOTAL "&amp;E501</f>
        <v>TOTAL SECURITY</v>
      </c>
      <c r="F514" s="221"/>
      <c r="G514" s="226">
        <f>SUM(G502:G513)</f>
        <v>15</v>
      </c>
      <c r="H514" s="221"/>
      <c r="I514" s="221"/>
      <c r="J514" s="57">
        <f>SUM(J502:J513)</f>
        <v>30500</v>
      </c>
      <c r="K514" s="57"/>
      <c r="L514" s="57">
        <f>SUM(L502:L513)</f>
        <v>12810</v>
      </c>
      <c r="M514" s="57">
        <f>SUM(M502:M513)</f>
        <v>43310</v>
      </c>
      <c r="N514" s="57">
        <f>SUM(N502:N513)</f>
        <v>519720</v>
      </c>
      <c r="O514" s="57">
        <f>SUM(O502:O513)</f>
        <v>73130</v>
      </c>
      <c r="P514" s="57">
        <f>SUM(P502:P513)</f>
        <v>877560</v>
      </c>
    </row>
    <row r="515" spans="1:16" ht="15" customHeight="1">
      <c r="A515" s="442"/>
      <c r="B515" s="457"/>
      <c r="C515" s="461" t="str">
        <f>"TOTAL "&amp;C450</f>
        <v>TOTAL FINANCE DIVISION</v>
      </c>
      <c r="D515" s="459"/>
      <c r="E515" s="459"/>
      <c r="F515" s="463"/>
      <c r="G515" s="464">
        <f>+G514+G499+G489+G479</f>
        <v>44</v>
      </c>
      <c r="H515" s="461"/>
      <c r="I515" s="461"/>
      <c r="J515" s="423">
        <f>+J514+J499+J489+J479</f>
        <v>168250</v>
      </c>
      <c r="K515" s="423"/>
      <c r="L515" s="423">
        <f>+L514+L499+L489+L479</f>
        <v>70665</v>
      </c>
      <c r="M515" s="423">
        <f>+M514+M499+M489+M479</f>
        <v>238915</v>
      </c>
      <c r="N515" s="423">
        <f>+N514+N499+N489+N479</f>
        <v>2866980</v>
      </c>
      <c r="O515" s="423">
        <f>+O514+O499+O489+O479</f>
        <v>295360</v>
      </c>
      <c r="P515" s="423">
        <f>+P514+P499+P489+P479</f>
        <v>3544320</v>
      </c>
    </row>
    <row r="516" spans="1:16" ht="15" customHeight="1">
      <c r="A516" s="442"/>
      <c r="B516" s="210"/>
      <c r="C516" s="210"/>
      <c r="D516" s="242"/>
      <c r="E516" s="230"/>
      <c r="F516" s="230"/>
      <c r="G516" s="230"/>
      <c r="H516" s="230"/>
      <c r="I516" s="230"/>
      <c r="J516" s="63"/>
      <c r="K516" s="63"/>
      <c r="L516" s="63"/>
      <c r="M516" s="63"/>
      <c r="N516" s="63"/>
      <c r="O516" s="63"/>
      <c r="P516" s="63"/>
    </row>
    <row r="517" spans="1:16" ht="15" customHeight="1">
      <c r="A517" s="442"/>
      <c r="B517" s="457"/>
      <c r="C517" s="458" t="str">
        <f>Manning!C517</f>
        <v>SALES AND MARKETING DIVISION</v>
      </c>
      <c r="D517" s="459"/>
      <c r="E517" s="212"/>
      <c r="F517" s="212"/>
      <c r="G517" s="212"/>
      <c r="H517" s="212"/>
      <c r="I517" s="212"/>
      <c r="J517" s="72"/>
      <c r="K517" s="72"/>
      <c r="L517" s="72"/>
      <c r="M517" s="72"/>
      <c r="N517" s="72"/>
      <c r="O517" s="72"/>
      <c r="P517" s="72"/>
    </row>
    <row r="518" spans="1:16" ht="15" customHeight="1">
      <c r="A518" s="442"/>
      <c r="B518" s="457"/>
      <c r="C518" s="210"/>
      <c r="D518" s="262"/>
      <c r="E518" s="249" t="str">
        <f>Manning!E518</f>
        <v xml:space="preserve">SALES &amp; MARKETING  </v>
      </c>
      <c r="F518" s="249">
        <f>Manning!F518</f>
        <v>0</v>
      </c>
      <c r="G518" s="249"/>
      <c r="H518" s="249"/>
      <c r="I518" s="249"/>
      <c r="J518" s="114"/>
      <c r="K518" s="114"/>
      <c r="L518" s="114"/>
      <c r="M518" s="114"/>
      <c r="N518" s="114"/>
      <c r="O518" s="114"/>
      <c r="P518" s="114"/>
    </row>
    <row r="519" spans="1:16" ht="15" customHeight="1">
      <c r="A519" s="442"/>
      <c r="B519" s="457"/>
      <c r="C519" s="210"/>
      <c r="D519" s="211"/>
      <c r="E519" s="213"/>
      <c r="F519" s="213"/>
      <c r="G519" s="213"/>
      <c r="H519" s="213"/>
      <c r="I519" s="213"/>
      <c r="J519" s="55"/>
      <c r="K519" s="55"/>
      <c r="L519" s="55"/>
      <c r="M519" s="55"/>
      <c r="N519" s="55"/>
      <c r="O519" s="55"/>
      <c r="P519" s="55"/>
    </row>
    <row r="520" spans="1:16" ht="15" customHeight="1">
      <c r="A520" s="442"/>
      <c r="B520" s="457"/>
      <c r="C520" s="210"/>
      <c r="D520" s="211"/>
      <c r="E520" s="214" t="str">
        <f>Manning!E520</f>
        <v>DIRECTOR OF SALES &amp; MARKETING</v>
      </c>
      <c r="F520" s="214">
        <f>Manning!F520</f>
        <v>0</v>
      </c>
      <c r="G520" s="263">
        <f>Manning!H520</f>
        <v>1</v>
      </c>
      <c r="H520" s="263" t="str">
        <f>Manning!I520</f>
        <v>LEX</v>
      </c>
      <c r="I520" s="215" t="str">
        <f>Manning!J520</f>
        <v>Excom/L2</v>
      </c>
      <c r="J520" s="578">
        <v>25000</v>
      </c>
      <c r="K520" s="190">
        <v>0.42</v>
      </c>
      <c r="L520" s="7">
        <f t="shared" ref="L520:L535" si="141">J520*K520</f>
        <v>10500</v>
      </c>
      <c r="M520" s="7">
        <f>IF(G520=0,0,J520+L520)</f>
        <v>35500</v>
      </c>
      <c r="N520" s="6">
        <f>IF(G520=0,0,M520*12)</f>
        <v>426000</v>
      </c>
      <c r="O520" s="6">
        <f>IF(G520=0,0,G520*M520)</f>
        <v>35500</v>
      </c>
      <c r="P520" s="6">
        <f>IF(G520=0,0,G520*N520)</f>
        <v>426000</v>
      </c>
    </row>
    <row r="521" spans="1:16" ht="15" customHeight="1">
      <c r="A521" s="442"/>
      <c r="B521" s="457"/>
      <c r="C521" s="210"/>
      <c r="D521" s="211"/>
      <c r="E521" s="214" t="str">
        <f>Manning!E521</f>
        <v>DIRECTOR OF SALES</v>
      </c>
      <c r="F521" s="214">
        <f>Manning!F521</f>
        <v>0</v>
      </c>
      <c r="G521" s="263">
        <f>Manning!H521</f>
        <v>1</v>
      </c>
      <c r="H521" s="263" t="str">
        <f>Manning!I521</f>
        <v>L</v>
      </c>
      <c r="I521" s="215" t="str">
        <f>Manning!J521</f>
        <v>L3</v>
      </c>
      <c r="J521" s="578">
        <v>12000</v>
      </c>
      <c r="K521" s="190">
        <v>0.42</v>
      </c>
      <c r="L521" s="7">
        <f t="shared" si="141"/>
        <v>5040</v>
      </c>
      <c r="M521" s="7">
        <f t="shared" ref="M521:M535" si="142">IF(G521=0,0,J521+L521)</f>
        <v>17040</v>
      </c>
      <c r="N521" s="6">
        <f t="shared" ref="N521:N535" si="143">IF(G521=0,0,M521*12)</f>
        <v>204480</v>
      </c>
      <c r="O521" s="6">
        <f t="shared" ref="O521:O535" si="144">IF(G521=0,0,G521*M521)</f>
        <v>17040</v>
      </c>
      <c r="P521" s="6">
        <f t="shared" ref="P521:P535" si="145">IF(G521=0,0,G521*N521)</f>
        <v>204480</v>
      </c>
    </row>
    <row r="522" spans="1:16" ht="15" customHeight="1">
      <c r="A522" s="442"/>
      <c r="B522" s="457"/>
      <c r="C522" s="210"/>
      <c r="D522" s="211"/>
      <c r="E522" s="214" t="str">
        <f>Manning!E522</f>
        <v>ASSISTANT DIRECTOR OF SALES</v>
      </c>
      <c r="F522" s="787">
        <f>Manning!F522</f>
        <v>0</v>
      </c>
      <c r="G522" s="263">
        <f>Manning!H522</f>
        <v>0</v>
      </c>
      <c r="H522" s="263" t="str">
        <f>Manning!I522</f>
        <v>L</v>
      </c>
      <c r="I522" s="263"/>
      <c r="J522" s="578"/>
      <c r="K522" s="190"/>
      <c r="L522" s="7">
        <f t="shared" si="141"/>
        <v>0</v>
      </c>
      <c r="M522" s="7">
        <f t="shared" si="142"/>
        <v>0</v>
      </c>
      <c r="N522" s="6">
        <f t="shared" si="143"/>
        <v>0</v>
      </c>
      <c r="O522" s="6">
        <f t="shared" si="144"/>
        <v>0</v>
      </c>
      <c r="P522" s="6">
        <f t="shared" si="145"/>
        <v>0</v>
      </c>
    </row>
    <row r="523" spans="1:16" ht="15" customHeight="1">
      <c r="A523" s="442"/>
      <c r="B523" s="457"/>
      <c r="C523" s="210"/>
      <c r="D523" s="211"/>
      <c r="E523" s="214" t="str">
        <f>Manning!E523</f>
        <v>SENIOR SALES MANAGER</v>
      </c>
      <c r="F523" s="214">
        <f>Manning!F523</f>
        <v>0</v>
      </c>
      <c r="G523" s="263">
        <f>Manning!H523</f>
        <v>2</v>
      </c>
      <c r="H523" s="263" t="str">
        <f>Manning!I523</f>
        <v>L</v>
      </c>
      <c r="I523" s="215" t="str">
        <f>Manning!J523</f>
        <v>L4</v>
      </c>
      <c r="J523" s="579">
        <v>10000</v>
      </c>
      <c r="K523" s="190">
        <v>0.42</v>
      </c>
      <c r="L523" s="7">
        <f t="shared" si="141"/>
        <v>4200</v>
      </c>
      <c r="M523" s="7">
        <f t="shared" si="142"/>
        <v>14200</v>
      </c>
      <c r="N523" s="6">
        <f t="shared" si="143"/>
        <v>170400</v>
      </c>
      <c r="O523" s="6">
        <f t="shared" si="144"/>
        <v>28400</v>
      </c>
      <c r="P523" s="6">
        <f t="shared" si="145"/>
        <v>340800</v>
      </c>
    </row>
    <row r="524" spans="1:16" ht="15" customHeight="1">
      <c r="A524" s="442"/>
      <c r="B524" s="457"/>
      <c r="C524" s="210"/>
      <c r="D524" s="211"/>
      <c r="E524" s="214" t="str">
        <f>Manning!E524</f>
        <v>JAPANESE &amp; KOREAN SALES MANAGER</v>
      </c>
      <c r="F524" s="214">
        <f>Manning!F524</f>
        <v>0</v>
      </c>
      <c r="G524" s="263">
        <f>Manning!H524</f>
        <v>0</v>
      </c>
      <c r="H524" s="263" t="str">
        <f>Manning!I524</f>
        <v>L</v>
      </c>
      <c r="I524" s="263"/>
      <c r="J524" s="579"/>
      <c r="K524" s="190"/>
      <c r="L524" s="7">
        <f t="shared" si="141"/>
        <v>0</v>
      </c>
      <c r="M524" s="7">
        <f t="shared" si="142"/>
        <v>0</v>
      </c>
      <c r="N524" s="6">
        <f t="shared" si="143"/>
        <v>0</v>
      </c>
      <c r="O524" s="6">
        <f t="shared" si="144"/>
        <v>0</v>
      </c>
      <c r="P524" s="6">
        <f t="shared" si="145"/>
        <v>0</v>
      </c>
    </row>
    <row r="525" spans="1:16" ht="15" customHeight="1">
      <c r="A525" s="442"/>
      <c r="B525" s="457"/>
      <c r="C525" s="210"/>
      <c r="D525" s="211"/>
      <c r="E525" s="214" t="str">
        <f>Manning!E525</f>
        <v>SALES MANAGER</v>
      </c>
      <c r="F525" s="214">
        <f>Manning!F525</f>
        <v>0</v>
      </c>
      <c r="G525" s="263">
        <f>Manning!H525</f>
        <v>2</v>
      </c>
      <c r="H525" s="263" t="str">
        <f>Manning!I525</f>
        <v>L</v>
      </c>
      <c r="I525" s="215" t="str">
        <f>Manning!J525</f>
        <v>L5</v>
      </c>
      <c r="J525" s="579">
        <v>5000</v>
      </c>
      <c r="K525" s="190">
        <v>0.42</v>
      </c>
      <c r="L525" s="7">
        <f t="shared" si="141"/>
        <v>2100</v>
      </c>
      <c r="M525" s="7">
        <f t="shared" si="142"/>
        <v>7100</v>
      </c>
      <c r="N525" s="6">
        <f t="shared" si="143"/>
        <v>85200</v>
      </c>
      <c r="O525" s="6">
        <f t="shared" si="144"/>
        <v>14200</v>
      </c>
      <c r="P525" s="6">
        <f t="shared" si="145"/>
        <v>170400</v>
      </c>
    </row>
    <row r="526" spans="1:16" ht="15" customHeight="1">
      <c r="A526" s="442"/>
      <c r="B526" s="457"/>
      <c r="C526" s="210"/>
      <c r="D526" s="211"/>
      <c r="E526" s="214" t="str">
        <f>Manning!E526</f>
        <v>SALES EXECUTIVE</v>
      </c>
      <c r="F526" s="214">
        <f>Manning!F526</f>
        <v>0</v>
      </c>
      <c r="G526" s="263">
        <f>Manning!H526</f>
        <v>0</v>
      </c>
      <c r="H526" s="263" t="str">
        <f>Manning!I526</f>
        <v>L</v>
      </c>
      <c r="I526" s="263"/>
      <c r="J526" s="579"/>
      <c r="K526" s="190"/>
      <c r="L526" s="7">
        <f t="shared" si="141"/>
        <v>0</v>
      </c>
      <c r="M526" s="7">
        <f t="shared" si="142"/>
        <v>0</v>
      </c>
      <c r="N526" s="6">
        <f t="shared" si="143"/>
        <v>0</v>
      </c>
      <c r="O526" s="6">
        <f t="shared" si="144"/>
        <v>0</v>
      </c>
      <c r="P526" s="6">
        <f t="shared" si="145"/>
        <v>0</v>
      </c>
    </row>
    <row r="527" spans="1:16" ht="15" customHeight="1">
      <c r="A527" s="442"/>
      <c r="B527" s="457"/>
      <c r="C527" s="210"/>
      <c r="D527" s="211"/>
      <c r="E527" s="214" t="str">
        <f>Manning!E527</f>
        <v>SALES COORDINATOR</v>
      </c>
      <c r="F527" s="214">
        <f>Manning!F527</f>
        <v>0</v>
      </c>
      <c r="G527" s="263">
        <f>Manning!H527</f>
        <v>2</v>
      </c>
      <c r="H527" s="263" t="str">
        <f>Manning!I527</f>
        <v>L</v>
      </c>
      <c r="I527" s="215" t="str">
        <f>Manning!J527</f>
        <v>L7</v>
      </c>
      <c r="J527" s="579">
        <v>3000</v>
      </c>
      <c r="K527" s="190">
        <v>0.42</v>
      </c>
      <c r="L527" s="7">
        <f t="shared" si="141"/>
        <v>1260</v>
      </c>
      <c r="M527" s="7">
        <f t="shared" si="142"/>
        <v>4260</v>
      </c>
      <c r="N527" s="6">
        <f t="shared" si="143"/>
        <v>51120</v>
      </c>
      <c r="O527" s="6">
        <f t="shared" si="144"/>
        <v>8520</v>
      </c>
      <c r="P527" s="6">
        <f t="shared" si="145"/>
        <v>102240</v>
      </c>
    </row>
    <row r="528" spans="1:16" ht="15" customHeight="1">
      <c r="A528" s="442"/>
      <c r="B528" s="457"/>
      <c r="C528" s="210"/>
      <c r="D528" s="211"/>
      <c r="E528" s="214" t="str">
        <f>Manning!E528</f>
        <v>MARKETING COORDINATOR</v>
      </c>
      <c r="F528" s="214"/>
      <c r="G528" s="263">
        <f>Manning!H528</f>
        <v>0</v>
      </c>
      <c r="H528" s="263" t="str">
        <f>Manning!I528</f>
        <v>L</v>
      </c>
      <c r="I528" s="263"/>
      <c r="J528" s="579"/>
      <c r="K528" s="190"/>
      <c r="L528" s="7">
        <f t="shared" si="141"/>
        <v>0</v>
      </c>
      <c r="M528" s="7">
        <f t="shared" si="142"/>
        <v>0</v>
      </c>
      <c r="N528" s="6">
        <f t="shared" si="143"/>
        <v>0</v>
      </c>
      <c r="O528" s="6">
        <f t="shared" si="144"/>
        <v>0</v>
      </c>
      <c r="P528" s="6">
        <f t="shared" si="145"/>
        <v>0</v>
      </c>
    </row>
    <row r="529" spans="1:16" ht="15" customHeight="1">
      <c r="A529" s="442"/>
      <c r="B529" s="457"/>
      <c r="C529" s="210"/>
      <c r="D529" s="211"/>
      <c r="E529" s="214" t="str">
        <f>Manning!E529</f>
        <v>CHIEF GRAPHIC ARTIST</v>
      </c>
      <c r="F529" s="214"/>
      <c r="G529" s="263">
        <f>Manning!H529</f>
        <v>0</v>
      </c>
      <c r="H529" s="263" t="str">
        <f>Manning!I529</f>
        <v>L</v>
      </c>
      <c r="I529" s="263"/>
      <c r="J529" s="579"/>
      <c r="K529" s="190"/>
      <c r="L529" s="7">
        <f t="shared" si="141"/>
        <v>0</v>
      </c>
      <c r="M529" s="7">
        <f t="shared" si="142"/>
        <v>0</v>
      </c>
      <c r="N529" s="6">
        <f t="shared" si="143"/>
        <v>0</v>
      </c>
      <c r="O529" s="6">
        <f t="shared" si="144"/>
        <v>0</v>
      </c>
      <c r="P529" s="6">
        <f t="shared" si="145"/>
        <v>0</v>
      </c>
    </row>
    <row r="530" spans="1:16" ht="15" customHeight="1">
      <c r="A530" s="442"/>
      <c r="B530" s="457"/>
      <c r="C530" s="210"/>
      <c r="D530" s="211"/>
      <c r="E530" s="214" t="str">
        <f>Manning!E530</f>
        <v>GRAPHIC ARTIST</v>
      </c>
      <c r="F530" s="214">
        <f>Manning!F530</f>
        <v>0</v>
      </c>
      <c r="G530" s="263">
        <f>Manning!H530</f>
        <v>1</v>
      </c>
      <c r="H530" s="263" t="str">
        <f>Manning!I530</f>
        <v>L</v>
      </c>
      <c r="I530" s="215" t="str">
        <f>Manning!J530</f>
        <v>L5</v>
      </c>
      <c r="J530" s="579">
        <v>4500</v>
      </c>
      <c r="K530" s="190">
        <v>0.42</v>
      </c>
      <c r="L530" s="7">
        <f t="shared" si="141"/>
        <v>1890</v>
      </c>
      <c r="M530" s="7">
        <f t="shared" si="142"/>
        <v>6390</v>
      </c>
      <c r="N530" s="6">
        <f t="shared" si="143"/>
        <v>76680</v>
      </c>
      <c r="O530" s="6">
        <f t="shared" si="144"/>
        <v>6390</v>
      </c>
      <c r="P530" s="6">
        <f t="shared" si="145"/>
        <v>76680</v>
      </c>
    </row>
    <row r="531" spans="1:16" ht="15" customHeight="1">
      <c r="A531" s="442"/>
      <c r="B531" s="457"/>
      <c r="C531" s="256"/>
      <c r="D531" s="225"/>
      <c r="E531" s="214" t="str">
        <f>Manning!E531</f>
        <v>REVENUE MANAGER</v>
      </c>
      <c r="F531" s="214">
        <f>Manning!F531</f>
        <v>0</v>
      </c>
      <c r="G531" s="215">
        <f>Manning!H531</f>
        <v>1</v>
      </c>
      <c r="H531" s="215" t="str">
        <f>Manning!I531</f>
        <v>L</v>
      </c>
      <c r="I531" s="215" t="str">
        <f>Manning!J531</f>
        <v>L4</v>
      </c>
      <c r="J531" s="579">
        <v>7000</v>
      </c>
      <c r="K531" s="190">
        <v>0.42</v>
      </c>
      <c r="L531" s="7">
        <f>J531*K531</f>
        <v>2940</v>
      </c>
      <c r="M531" s="7">
        <f>IF(G531=0,0,J531+L531)</f>
        <v>9940</v>
      </c>
      <c r="N531" s="6">
        <f>IF(G531=0,0,M531*12)</f>
        <v>119280</v>
      </c>
      <c r="O531" s="6">
        <f>IF(G531=0,0,G531*M531)</f>
        <v>9940</v>
      </c>
      <c r="P531" s="6">
        <f>IF(G531=0,0,G531*N531)</f>
        <v>119280</v>
      </c>
    </row>
    <row r="532" spans="1:16" ht="15" customHeight="1">
      <c r="A532" s="442"/>
      <c r="B532" s="457"/>
      <c r="C532" s="210"/>
      <c r="D532" s="211"/>
      <c r="E532" s="214" t="str">
        <f>Manning!E532</f>
        <v>ADDITIONAL POSITION 1</v>
      </c>
      <c r="F532" s="214"/>
      <c r="G532" s="263">
        <f>Manning!H532</f>
        <v>0</v>
      </c>
      <c r="H532" s="263" t="str">
        <f>Manning!I532</f>
        <v>L</v>
      </c>
      <c r="I532" s="263"/>
      <c r="J532" s="570"/>
      <c r="K532" s="190"/>
      <c r="L532" s="7">
        <f t="shared" si="141"/>
        <v>0</v>
      </c>
      <c r="M532" s="7">
        <f t="shared" si="142"/>
        <v>0</v>
      </c>
      <c r="N532" s="6">
        <f t="shared" si="143"/>
        <v>0</v>
      </c>
      <c r="O532" s="6">
        <f t="shared" si="144"/>
        <v>0</v>
      </c>
      <c r="P532" s="6">
        <f t="shared" si="145"/>
        <v>0</v>
      </c>
    </row>
    <row r="533" spans="1:16" ht="15" customHeight="1">
      <c r="A533" s="442"/>
      <c r="B533" s="457"/>
      <c r="C533" s="210"/>
      <c r="D533" s="211"/>
      <c r="E533" s="214" t="str">
        <f>Manning!E533</f>
        <v>ADDITIONAL POSITION 2</v>
      </c>
      <c r="F533" s="214"/>
      <c r="G533" s="263">
        <f>Manning!H533</f>
        <v>0</v>
      </c>
      <c r="H533" s="263" t="str">
        <f>Manning!I533</f>
        <v>L</v>
      </c>
      <c r="I533" s="263"/>
      <c r="J533" s="570"/>
      <c r="K533" s="190"/>
      <c r="L533" s="7">
        <f t="shared" si="141"/>
        <v>0</v>
      </c>
      <c r="M533" s="7">
        <f t="shared" si="142"/>
        <v>0</v>
      </c>
      <c r="N533" s="6">
        <f t="shared" si="143"/>
        <v>0</v>
      </c>
      <c r="O533" s="6">
        <f t="shared" si="144"/>
        <v>0</v>
      </c>
      <c r="P533" s="6">
        <f t="shared" si="145"/>
        <v>0</v>
      </c>
    </row>
    <row r="534" spans="1:16" ht="15" customHeight="1">
      <c r="A534" s="442"/>
      <c r="B534" s="457"/>
      <c r="C534" s="210"/>
      <c r="D534" s="211"/>
      <c r="E534" s="214" t="str">
        <f>Manning!E534</f>
        <v>ADDITIONAL POSITION 3</v>
      </c>
      <c r="F534" s="214"/>
      <c r="G534" s="263">
        <f>Manning!H534</f>
        <v>0</v>
      </c>
      <c r="H534" s="263" t="str">
        <f>Manning!I534</f>
        <v>L</v>
      </c>
      <c r="I534" s="263"/>
      <c r="J534" s="570"/>
      <c r="K534" s="190"/>
      <c r="L534" s="7">
        <f t="shared" si="141"/>
        <v>0</v>
      </c>
      <c r="M534" s="7">
        <f t="shared" si="142"/>
        <v>0</v>
      </c>
      <c r="N534" s="6">
        <f t="shared" si="143"/>
        <v>0</v>
      </c>
      <c r="O534" s="6">
        <f t="shared" si="144"/>
        <v>0</v>
      </c>
      <c r="P534" s="6">
        <f t="shared" si="145"/>
        <v>0</v>
      </c>
    </row>
    <row r="535" spans="1:16" ht="15" customHeight="1">
      <c r="A535" s="442"/>
      <c r="B535" s="457"/>
      <c r="C535" s="210"/>
      <c r="D535" s="211"/>
      <c r="E535" s="214" t="str">
        <f>Manning!E535</f>
        <v>ADDITIONAL POSITION 4</v>
      </c>
      <c r="F535" s="214"/>
      <c r="G535" s="263">
        <f>Manning!H535</f>
        <v>0</v>
      </c>
      <c r="H535" s="263" t="str">
        <f>Manning!I535</f>
        <v>L</v>
      </c>
      <c r="I535" s="263"/>
      <c r="J535" s="570"/>
      <c r="K535" s="190"/>
      <c r="L535" s="7">
        <f t="shared" si="141"/>
        <v>0</v>
      </c>
      <c r="M535" s="7">
        <f t="shared" si="142"/>
        <v>0</v>
      </c>
      <c r="N535" s="6">
        <f t="shared" si="143"/>
        <v>0</v>
      </c>
      <c r="O535" s="6">
        <f t="shared" si="144"/>
        <v>0</v>
      </c>
      <c r="P535" s="6">
        <f t="shared" si="145"/>
        <v>0</v>
      </c>
    </row>
    <row r="536" spans="1:16" ht="15" customHeight="1">
      <c r="A536" s="442"/>
      <c r="B536" s="457"/>
      <c r="C536" s="210"/>
      <c r="D536" s="211"/>
      <c r="E536" s="216"/>
      <c r="F536" s="216"/>
      <c r="G536" s="216"/>
      <c r="H536" s="216"/>
      <c r="I536" s="216"/>
      <c r="J536" s="60"/>
      <c r="K536" s="60"/>
      <c r="L536" s="60"/>
      <c r="M536" s="60"/>
      <c r="N536" s="60"/>
      <c r="O536" s="60"/>
      <c r="P536" s="60"/>
    </row>
    <row r="537" spans="1:16" ht="15" customHeight="1">
      <c r="A537" s="442"/>
      <c r="B537" s="457"/>
      <c r="C537" s="210"/>
      <c r="D537" s="211"/>
      <c r="E537" s="221" t="str">
        <f>"TOTAL "&amp;E518</f>
        <v xml:space="preserve">TOTAL SALES &amp; MARKETING  </v>
      </c>
      <c r="F537" s="221"/>
      <c r="G537" s="226">
        <f>SUM(G519:G536)</f>
        <v>10</v>
      </c>
      <c r="H537" s="221"/>
      <c r="I537" s="221"/>
      <c r="J537" s="57">
        <f>SUM(J519:J536)</f>
        <v>66500</v>
      </c>
      <c r="K537" s="57"/>
      <c r="L537" s="57">
        <f>SUM(L519:L536)</f>
        <v>27930</v>
      </c>
      <c r="M537" s="57">
        <f>SUM(M519:M536)</f>
        <v>94430</v>
      </c>
      <c r="N537" s="57">
        <f>SUM(N519:N536)</f>
        <v>1133160</v>
      </c>
      <c r="O537" s="57">
        <f>SUM(O519:O536)</f>
        <v>119990</v>
      </c>
      <c r="P537" s="57">
        <f>SUM(P519:P536)</f>
        <v>1439880</v>
      </c>
    </row>
    <row r="538" spans="1:16" ht="15" customHeight="1">
      <c r="A538" s="442"/>
      <c r="B538" s="457"/>
      <c r="C538" s="210"/>
      <c r="D538" s="242"/>
      <c r="E538" s="243"/>
      <c r="F538" s="243"/>
      <c r="G538" s="243"/>
      <c r="H538" s="243"/>
      <c r="I538" s="243"/>
      <c r="J538" s="77"/>
      <c r="K538" s="77"/>
      <c r="L538" s="77"/>
      <c r="M538" s="77"/>
      <c r="N538" s="77"/>
      <c r="O538" s="77"/>
      <c r="P538" s="77"/>
    </row>
    <row r="539" spans="1:16" ht="15" customHeight="1">
      <c r="A539" s="442"/>
      <c r="B539" s="457"/>
      <c r="C539" s="210"/>
      <c r="D539" s="211"/>
      <c r="E539" s="212" t="str">
        <f>Manning!E539</f>
        <v>BANQUETING SALES AND EVENTS</v>
      </c>
      <c r="F539" s="212"/>
      <c r="G539" s="212"/>
      <c r="H539" s="212"/>
      <c r="I539" s="212"/>
      <c r="J539" s="72"/>
      <c r="K539" s="72"/>
      <c r="L539" s="72"/>
      <c r="M539" s="72"/>
      <c r="N539" s="72"/>
      <c r="O539" s="72"/>
      <c r="P539" s="72"/>
    </row>
    <row r="540" spans="1:16" ht="15" customHeight="1">
      <c r="A540" s="442"/>
      <c r="B540" s="457"/>
      <c r="C540" s="210"/>
      <c r="D540" s="211"/>
      <c r="E540" s="213"/>
      <c r="F540" s="213"/>
      <c r="G540" s="213"/>
      <c r="H540" s="213"/>
      <c r="I540" s="213"/>
      <c r="J540" s="55"/>
      <c r="K540" s="55"/>
      <c r="L540" s="55"/>
      <c r="M540" s="55"/>
      <c r="N540" s="55"/>
      <c r="O540" s="55"/>
      <c r="P540" s="55"/>
    </row>
    <row r="541" spans="1:16" ht="15" customHeight="1">
      <c r="A541" s="442"/>
      <c r="B541" s="457"/>
      <c r="C541" s="210"/>
      <c r="D541" s="211"/>
      <c r="E541" s="214" t="str">
        <f>Manning!E541</f>
        <v>DIRECTOR OF BANQUET SALES &amp; EVENTS</v>
      </c>
      <c r="F541" s="214">
        <f>Manning!F541</f>
        <v>0</v>
      </c>
      <c r="G541" s="263">
        <f>Manning!H541</f>
        <v>1</v>
      </c>
      <c r="H541" s="263" t="str">
        <f>Manning!I541</f>
        <v>L</v>
      </c>
      <c r="I541" s="215" t="str">
        <f>Manning!J541</f>
        <v>L3</v>
      </c>
      <c r="J541" s="579">
        <v>7500</v>
      </c>
      <c r="K541" s="190">
        <v>0.42</v>
      </c>
      <c r="L541" s="7">
        <f t="shared" ref="L541:L547" si="146">J541*K541</f>
        <v>3150</v>
      </c>
      <c r="M541" s="7">
        <f>IF(G541=0,0,J541+L541)</f>
        <v>10650</v>
      </c>
      <c r="N541" s="6">
        <f>IF(G541=0,0,M541*12)</f>
        <v>127800</v>
      </c>
      <c r="O541" s="6">
        <f>IF(G541=0,0,G541*M541)</f>
        <v>10650</v>
      </c>
      <c r="P541" s="6">
        <f>IF(G541=0,0,G541*N541)</f>
        <v>127800</v>
      </c>
    </row>
    <row r="542" spans="1:16" ht="15" customHeight="1">
      <c r="A542" s="442"/>
      <c r="B542" s="457"/>
      <c r="C542" s="210"/>
      <c r="D542" s="211"/>
      <c r="E542" s="214" t="str">
        <f>Manning!E542</f>
        <v>BANQUET SALES MANAGER</v>
      </c>
      <c r="F542" s="214">
        <f>Manning!F542</f>
        <v>0</v>
      </c>
      <c r="G542" s="263">
        <f>Manning!H542</f>
        <v>1</v>
      </c>
      <c r="H542" s="263" t="str">
        <f>Manning!I542</f>
        <v>L</v>
      </c>
      <c r="I542" s="215" t="str">
        <f>Manning!J542</f>
        <v>L4</v>
      </c>
      <c r="J542" s="579">
        <v>5000</v>
      </c>
      <c r="K542" s="190">
        <v>0.42</v>
      </c>
      <c r="L542" s="7">
        <f t="shared" si="146"/>
        <v>2100</v>
      </c>
      <c r="M542" s="7">
        <f t="shared" ref="M542:M547" si="147">IF(G542=0,0,J542+L542)</f>
        <v>7100</v>
      </c>
      <c r="N542" s="6">
        <f t="shared" ref="N542:N547" si="148">IF(G542=0,0,M542*12)</f>
        <v>85200</v>
      </c>
      <c r="O542" s="6">
        <f t="shared" ref="O542:O547" si="149">IF(G542=0,0,G542*M542)</f>
        <v>7100</v>
      </c>
      <c r="P542" s="6">
        <f t="shared" ref="P542:P547" si="150">IF(G542=0,0,G542*N542)</f>
        <v>85200</v>
      </c>
    </row>
    <row r="543" spans="1:16" ht="15" customHeight="1">
      <c r="A543" s="442"/>
      <c r="B543" s="457"/>
      <c r="C543" s="210"/>
      <c r="D543" s="211"/>
      <c r="E543" s="214" t="str">
        <f>Manning!E543</f>
        <v>BANQUET SALES COORDINATOR</v>
      </c>
      <c r="F543" s="214">
        <f>Manning!F543</f>
        <v>0</v>
      </c>
      <c r="G543" s="263">
        <f>Manning!H543</f>
        <v>0</v>
      </c>
      <c r="H543" s="263" t="str">
        <f>Manning!I543</f>
        <v>L</v>
      </c>
      <c r="I543" s="263"/>
      <c r="J543" s="579"/>
      <c r="K543" s="190"/>
      <c r="L543" s="7">
        <f t="shared" si="146"/>
        <v>0</v>
      </c>
      <c r="M543" s="7">
        <f t="shared" si="147"/>
        <v>0</v>
      </c>
      <c r="N543" s="6">
        <f t="shared" si="148"/>
        <v>0</v>
      </c>
      <c r="O543" s="6">
        <f t="shared" si="149"/>
        <v>0</v>
      </c>
      <c r="P543" s="6">
        <f t="shared" si="150"/>
        <v>0</v>
      </c>
    </row>
    <row r="544" spans="1:16" ht="15" customHeight="1">
      <c r="A544" s="442"/>
      <c r="B544" s="457"/>
      <c r="C544" s="210"/>
      <c r="D544" s="211"/>
      <c r="E544" s="214" t="str">
        <f>Manning!E544</f>
        <v>BANQUET COORDINATOR</v>
      </c>
      <c r="F544" s="214">
        <f>Manning!F544</f>
        <v>0</v>
      </c>
      <c r="G544" s="263">
        <f>Manning!H544</f>
        <v>0</v>
      </c>
      <c r="H544" s="263" t="str">
        <f>Manning!I544</f>
        <v>L</v>
      </c>
      <c r="I544" s="263"/>
      <c r="J544" s="579"/>
      <c r="K544" s="190"/>
      <c r="L544" s="7">
        <f t="shared" si="146"/>
        <v>0</v>
      </c>
      <c r="M544" s="7">
        <f t="shared" si="147"/>
        <v>0</v>
      </c>
      <c r="N544" s="6">
        <f t="shared" si="148"/>
        <v>0</v>
      </c>
      <c r="O544" s="6">
        <f t="shared" si="149"/>
        <v>0</v>
      </c>
      <c r="P544" s="6">
        <f t="shared" si="150"/>
        <v>0</v>
      </c>
    </row>
    <row r="545" spans="1:16" ht="15" customHeight="1">
      <c r="A545" s="442"/>
      <c r="B545" s="457"/>
      <c r="C545" s="210"/>
      <c r="D545" s="211"/>
      <c r="E545" s="214" t="str">
        <f>Manning!E545</f>
        <v>ADDITIONAL POSITION 1</v>
      </c>
      <c r="F545" s="214"/>
      <c r="G545" s="263">
        <f>Manning!H545</f>
        <v>0</v>
      </c>
      <c r="H545" s="263" t="str">
        <f>Manning!I545</f>
        <v>L</v>
      </c>
      <c r="I545" s="263"/>
      <c r="J545" s="570"/>
      <c r="K545" s="190"/>
      <c r="L545" s="7">
        <f t="shared" si="146"/>
        <v>0</v>
      </c>
      <c r="M545" s="7">
        <f t="shared" si="147"/>
        <v>0</v>
      </c>
      <c r="N545" s="6">
        <f t="shared" si="148"/>
        <v>0</v>
      </c>
      <c r="O545" s="6">
        <f t="shared" si="149"/>
        <v>0</v>
      </c>
      <c r="P545" s="6">
        <f t="shared" si="150"/>
        <v>0</v>
      </c>
    </row>
    <row r="546" spans="1:16" ht="15" customHeight="1">
      <c r="A546" s="442"/>
      <c r="B546" s="457"/>
      <c r="C546" s="210"/>
      <c r="D546" s="211"/>
      <c r="E546" s="214" t="str">
        <f>Manning!E546</f>
        <v>ADDITIONAL POSITION 2</v>
      </c>
      <c r="F546" s="214"/>
      <c r="G546" s="263">
        <f>Manning!H546</f>
        <v>0</v>
      </c>
      <c r="H546" s="263" t="str">
        <f>Manning!I546</f>
        <v>L</v>
      </c>
      <c r="I546" s="263"/>
      <c r="J546" s="570"/>
      <c r="K546" s="190"/>
      <c r="L546" s="7">
        <f t="shared" si="146"/>
        <v>0</v>
      </c>
      <c r="M546" s="7">
        <f t="shared" si="147"/>
        <v>0</v>
      </c>
      <c r="N546" s="6">
        <f t="shared" si="148"/>
        <v>0</v>
      </c>
      <c r="O546" s="6">
        <f t="shared" si="149"/>
        <v>0</v>
      </c>
      <c r="P546" s="6">
        <f t="shared" si="150"/>
        <v>0</v>
      </c>
    </row>
    <row r="547" spans="1:16" ht="15" customHeight="1">
      <c r="A547" s="442"/>
      <c r="B547" s="457"/>
      <c r="C547" s="210"/>
      <c r="D547" s="211"/>
      <c r="E547" s="214" t="str">
        <f>Manning!E547</f>
        <v>ADDITIONAL POSITION 3</v>
      </c>
      <c r="F547" s="214"/>
      <c r="G547" s="263">
        <f>Manning!H547</f>
        <v>0</v>
      </c>
      <c r="H547" s="263" t="str">
        <f>Manning!I547</f>
        <v>L</v>
      </c>
      <c r="I547" s="263"/>
      <c r="J547" s="570"/>
      <c r="K547" s="190"/>
      <c r="L547" s="7">
        <f t="shared" si="146"/>
        <v>0</v>
      </c>
      <c r="M547" s="7">
        <f t="shared" si="147"/>
        <v>0</v>
      </c>
      <c r="N547" s="6">
        <f t="shared" si="148"/>
        <v>0</v>
      </c>
      <c r="O547" s="6">
        <f t="shared" si="149"/>
        <v>0</v>
      </c>
      <c r="P547" s="6">
        <f t="shared" si="150"/>
        <v>0</v>
      </c>
    </row>
    <row r="548" spans="1:16" ht="15" customHeight="1">
      <c r="A548" s="442"/>
      <c r="B548" s="457"/>
      <c r="C548" s="210"/>
      <c r="D548" s="211"/>
      <c r="E548" s="216"/>
      <c r="F548" s="216"/>
      <c r="G548" s="216"/>
      <c r="H548" s="216"/>
      <c r="I548" s="216"/>
      <c r="J548" s="60"/>
      <c r="K548" s="60"/>
      <c r="L548" s="60"/>
      <c r="M548" s="60"/>
      <c r="N548" s="60"/>
      <c r="O548" s="60"/>
      <c r="P548" s="60"/>
    </row>
    <row r="549" spans="1:16" ht="15" customHeight="1">
      <c r="A549" s="442"/>
      <c r="B549" s="457"/>
      <c r="C549" s="210"/>
      <c r="D549" s="211"/>
      <c r="E549" s="221" t="str">
        <f>"TOTAL "&amp;E539</f>
        <v>TOTAL BANQUETING SALES AND EVENTS</v>
      </c>
      <c r="F549" s="221"/>
      <c r="G549" s="226">
        <f>SUM(G540:G548)</f>
        <v>2</v>
      </c>
      <c r="H549" s="221"/>
      <c r="I549" s="221"/>
      <c r="J549" s="57">
        <f>SUM(J540:J548)</f>
        <v>12500</v>
      </c>
      <c r="K549" s="57"/>
      <c r="L549" s="57">
        <f>SUM(L540:L548)</f>
        <v>5250</v>
      </c>
      <c r="M549" s="57">
        <f>SUM(M540:M548)</f>
        <v>17750</v>
      </c>
      <c r="N549" s="57">
        <f>SUM(N540:N548)</f>
        <v>213000</v>
      </c>
      <c r="O549" s="57">
        <f>SUM(O540:O548)</f>
        <v>17750</v>
      </c>
      <c r="P549" s="57">
        <f>SUM(P540:P548)</f>
        <v>213000</v>
      </c>
    </row>
    <row r="550" spans="1:16" ht="15" customHeight="1">
      <c r="A550" s="442"/>
      <c r="B550" s="457"/>
      <c r="C550" s="210"/>
      <c r="D550" s="242"/>
      <c r="E550" s="243"/>
      <c r="F550" s="243"/>
      <c r="G550" s="243"/>
      <c r="H550" s="243"/>
      <c r="I550" s="243"/>
      <c r="J550" s="77"/>
      <c r="K550" s="77"/>
      <c r="L550" s="77"/>
      <c r="M550" s="77"/>
      <c r="N550" s="77"/>
      <c r="O550" s="77"/>
      <c r="P550" s="77"/>
    </row>
    <row r="551" spans="1:16" ht="15" customHeight="1">
      <c r="A551" s="442"/>
      <c r="B551" s="457"/>
      <c r="C551" s="210"/>
      <c r="D551" s="211"/>
      <c r="E551" s="212" t="str">
        <f>Manning!E551</f>
        <v>PR &amp; COMMUNICATION</v>
      </c>
      <c r="F551" s="212"/>
      <c r="G551" s="212"/>
      <c r="H551" s="212"/>
      <c r="I551" s="212"/>
      <c r="J551" s="72"/>
      <c r="K551" s="72"/>
      <c r="L551" s="72"/>
      <c r="M551" s="72"/>
      <c r="N551" s="72"/>
      <c r="O551" s="72"/>
      <c r="P551" s="72"/>
    </row>
    <row r="552" spans="1:16" ht="15" customHeight="1">
      <c r="A552" s="442"/>
      <c r="B552" s="457"/>
      <c r="C552" s="210"/>
      <c r="D552" s="211"/>
      <c r="E552" s="213"/>
      <c r="F552" s="213"/>
      <c r="G552" s="213"/>
      <c r="H552" s="213"/>
      <c r="I552" s="213"/>
      <c r="J552" s="55"/>
      <c r="K552" s="55"/>
      <c r="L552" s="55"/>
      <c r="M552" s="55"/>
      <c r="N552" s="55"/>
      <c r="O552" s="55"/>
      <c r="P552" s="55"/>
    </row>
    <row r="553" spans="1:16" ht="15" customHeight="1">
      <c r="A553" s="442"/>
      <c r="B553" s="457"/>
      <c r="C553" s="210"/>
      <c r="D553" s="211"/>
      <c r="E553" s="214" t="str">
        <f>Manning!E553</f>
        <v>MARKETING/ PR / COMMUNICATION MANAGER</v>
      </c>
      <c r="F553" s="214">
        <f>Manning!F553</f>
        <v>0</v>
      </c>
      <c r="G553" s="263">
        <f>Manning!H553</f>
        <v>1</v>
      </c>
      <c r="H553" s="263" t="str">
        <f>Manning!I553</f>
        <v>L</v>
      </c>
      <c r="I553" s="215" t="str">
        <f>Manning!J553</f>
        <v>L4</v>
      </c>
      <c r="J553" s="578">
        <v>12000</v>
      </c>
      <c r="K553" s="190">
        <v>0.42</v>
      </c>
      <c r="L553" s="7">
        <f t="shared" ref="L553:L558" si="151">J553*K553</f>
        <v>5040</v>
      </c>
      <c r="M553" s="7">
        <f t="shared" ref="M553:M558" si="152">IF(G553=0,0,J553+L553)</f>
        <v>17040</v>
      </c>
      <c r="N553" s="6">
        <f t="shared" ref="N553:N558" si="153">IF(G553=0,0,M553*12)</f>
        <v>204480</v>
      </c>
      <c r="O553" s="6">
        <f t="shared" ref="O553:O558" si="154">IF(G553=0,0,G553*M553)</f>
        <v>17040</v>
      </c>
      <c r="P553" s="6">
        <f t="shared" ref="P553:P558" si="155">IF(G553=0,0,G553*N553)</f>
        <v>204480</v>
      </c>
    </row>
    <row r="554" spans="1:16" ht="15" customHeight="1">
      <c r="A554" s="442"/>
      <c r="B554" s="457"/>
      <c r="C554" s="210"/>
      <c r="D554" s="211"/>
      <c r="E554" s="214" t="str">
        <f>Manning!E554</f>
        <v>PR / COMMUNICATION ASSISTANT MANAGER</v>
      </c>
      <c r="F554" s="214"/>
      <c r="G554" s="263">
        <f>Manning!H554</f>
        <v>0</v>
      </c>
      <c r="H554" s="263" t="str">
        <f>Manning!I554</f>
        <v>L</v>
      </c>
      <c r="I554" s="263"/>
      <c r="J554" s="570"/>
      <c r="K554" s="190"/>
      <c r="L554" s="7">
        <f t="shared" si="151"/>
        <v>0</v>
      </c>
      <c r="M554" s="7">
        <f t="shared" si="152"/>
        <v>0</v>
      </c>
      <c r="N554" s="6">
        <f t="shared" si="153"/>
        <v>0</v>
      </c>
      <c r="O554" s="6">
        <f t="shared" si="154"/>
        <v>0</v>
      </c>
      <c r="P554" s="6">
        <f t="shared" si="155"/>
        <v>0</v>
      </c>
    </row>
    <row r="555" spans="1:16" ht="15" customHeight="1">
      <c r="A555" s="442"/>
      <c r="B555" s="457"/>
      <c r="C555" s="210"/>
      <c r="D555" s="211"/>
      <c r="E555" s="214" t="str">
        <f>Manning!E555</f>
        <v>PR / COMMUNICATION COORDINATOR</v>
      </c>
      <c r="F555" s="214"/>
      <c r="G555" s="263">
        <f>Manning!H555</f>
        <v>0</v>
      </c>
      <c r="H555" s="263" t="str">
        <f>Manning!I555</f>
        <v>L</v>
      </c>
      <c r="I555" s="263"/>
      <c r="J555" s="570"/>
      <c r="K555" s="190"/>
      <c r="L555" s="7">
        <f t="shared" si="151"/>
        <v>0</v>
      </c>
      <c r="M555" s="7">
        <f t="shared" si="152"/>
        <v>0</v>
      </c>
      <c r="N555" s="6">
        <f t="shared" si="153"/>
        <v>0</v>
      </c>
      <c r="O555" s="6">
        <f t="shared" si="154"/>
        <v>0</v>
      </c>
      <c r="P555" s="6">
        <f t="shared" si="155"/>
        <v>0</v>
      </c>
    </row>
    <row r="556" spans="1:16" ht="15" customHeight="1">
      <c r="A556" s="442"/>
      <c r="B556" s="457"/>
      <c r="C556" s="210"/>
      <c r="D556" s="211"/>
      <c r="E556" s="214" t="str">
        <f>Manning!E556</f>
        <v>ADDITIONAL POSITION 1</v>
      </c>
      <c r="F556" s="214"/>
      <c r="G556" s="263">
        <f>Manning!H556</f>
        <v>0</v>
      </c>
      <c r="H556" s="263" t="str">
        <f>Manning!I556</f>
        <v>L</v>
      </c>
      <c r="I556" s="263"/>
      <c r="J556" s="570"/>
      <c r="K556" s="190"/>
      <c r="L556" s="7">
        <f t="shared" si="151"/>
        <v>0</v>
      </c>
      <c r="M556" s="7">
        <f t="shared" si="152"/>
        <v>0</v>
      </c>
      <c r="N556" s="6">
        <f t="shared" si="153"/>
        <v>0</v>
      </c>
      <c r="O556" s="6">
        <f t="shared" si="154"/>
        <v>0</v>
      </c>
      <c r="P556" s="6">
        <f t="shared" si="155"/>
        <v>0</v>
      </c>
    </row>
    <row r="557" spans="1:16" ht="15" customHeight="1">
      <c r="A557" s="442"/>
      <c r="B557" s="457"/>
      <c r="C557" s="210"/>
      <c r="D557" s="211"/>
      <c r="E557" s="214" t="str">
        <f>Manning!E557</f>
        <v>ADDITIONAL POSITION 2</v>
      </c>
      <c r="F557" s="214"/>
      <c r="G557" s="263">
        <f>Manning!H557</f>
        <v>0</v>
      </c>
      <c r="H557" s="263" t="str">
        <f>Manning!I557</f>
        <v>L</v>
      </c>
      <c r="I557" s="263"/>
      <c r="J557" s="570"/>
      <c r="K557" s="190"/>
      <c r="L557" s="7">
        <f t="shared" si="151"/>
        <v>0</v>
      </c>
      <c r="M557" s="7">
        <f t="shared" si="152"/>
        <v>0</v>
      </c>
      <c r="N557" s="6">
        <f t="shared" si="153"/>
        <v>0</v>
      </c>
      <c r="O557" s="6">
        <f t="shared" si="154"/>
        <v>0</v>
      </c>
      <c r="P557" s="6">
        <f t="shared" si="155"/>
        <v>0</v>
      </c>
    </row>
    <row r="558" spans="1:16" ht="15" customHeight="1">
      <c r="A558" s="442"/>
      <c r="B558" s="457"/>
      <c r="C558" s="210"/>
      <c r="D558" s="211"/>
      <c r="E558" s="214" t="str">
        <f>Manning!E558</f>
        <v>ADDITIONAL POSITION 3</v>
      </c>
      <c r="F558" s="214"/>
      <c r="G558" s="263">
        <f>Manning!H558</f>
        <v>0</v>
      </c>
      <c r="H558" s="263" t="str">
        <f>Manning!I558</f>
        <v>L</v>
      </c>
      <c r="I558" s="263"/>
      <c r="J558" s="570"/>
      <c r="K558" s="190"/>
      <c r="L558" s="7">
        <f t="shared" si="151"/>
        <v>0</v>
      </c>
      <c r="M558" s="7">
        <f t="shared" si="152"/>
        <v>0</v>
      </c>
      <c r="N558" s="6">
        <f t="shared" si="153"/>
        <v>0</v>
      </c>
      <c r="O558" s="6">
        <f t="shared" si="154"/>
        <v>0</v>
      </c>
      <c r="P558" s="6">
        <f t="shared" si="155"/>
        <v>0</v>
      </c>
    </row>
    <row r="559" spans="1:16" ht="15" customHeight="1">
      <c r="A559" s="442"/>
      <c r="B559" s="457"/>
      <c r="C559" s="210"/>
      <c r="D559" s="211"/>
      <c r="E559" s="216"/>
      <c r="F559" s="216"/>
      <c r="G559" s="266"/>
      <c r="H559" s="266"/>
      <c r="I559" s="266"/>
      <c r="J559" s="193"/>
      <c r="K559" s="194"/>
      <c r="L559" s="195"/>
      <c r="M559" s="196"/>
      <c r="N559" s="196"/>
      <c r="O559" s="196"/>
      <c r="P559" s="196"/>
    </row>
    <row r="560" spans="1:16" ht="15" customHeight="1">
      <c r="A560" s="443"/>
      <c r="B560" s="462"/>
      <c r="C560" s="264"/>
      <c r="D560" s="265"/>
      <c r="E560" s="221" t="str">
        <f>"TOTAL "&amp;E551</f>
        <v>TOTAL PR &amp; COMMUNICATION</v>
      </c>
      <c r="F560" s="221"/>
      <c r="G560" s="226">
        <f>SUM(G552:G559)</f>
        <v>1</v>
      </c>
      <c r="H560" s="221"/>
      <c r="I560" s="221"/>
      <c r="J560" s="57">
        <f>SUM(J552:J559)</f>
        <v>12000</v>
      </c>
      <c r="K560" s="57"/>
      <c r="L560" s="57">
        <f>SUM(L552:L559)</f>
        <v>5040</v>
      </c>
      <c r="M560" s="57">
        <f>SUM(M552:M559)</f>
        <v>17040</v>
      </c>
      <c r="N560" s="57">
        <f>SUM(N552:N559)</f>
        <v>204480</v>
      </c>
      <c r="O560" s="57">
        <f>SUM(O552:O559)</f>
        <v>17040</v>
      </c>
      <c r="P560" s="57">
        <f>SUM(P552:P559)</f>
        <v>204480</v>
      </c>
    </row>
    <row r="561" spans="1:16" ht="15" customHeight="1">
      <c r="A561" s="443"/>
      <c r="B561" s="462"/>
      <c r="C561" s="264"/>
      <c r="D561" s="264"/>
      <c r="E561" s="267"/>
      <c r="F561" s="267"/>
      <c r="G561" s="267"/>
      <c r="H561" s="267"/>
      <c r="I561" s="267"/>
      <c r="J561" s="127"/>
      <c r="K561" s="127"/>
      <c r="L561" s="127"/>
      <c r="M561" s="127"/>
      <c r="N561" s="127"/>
      <c r="O561" s="127"/>
      <c r="P561" s="127"/>
    </row>
    <row r="562" spans="1:16" ht="15" customHeight="1">
      <c r="A562" s="442"/>
      <c r="B562" s="457"/>
      <c r="C562" s="210"/>
      <c r="D562" s="211"/>
      <c r="E562" s="227" t="str">
        <f>Manning!E562</f>
        <v>RESERVATION</v>
      </c>
      <c r="F562" s="227"/>
      <c r="G562" s="227"/>
      <c r="H562" s="227"/>
      <c r="I562" s="227"/>
      <c r="J562" s="68"/>
      <c r="K562" s="68"/>
      <c r="L562" s="68"/>
      <c r="M562" s="68"/>
      <c r="N562" s="68"/>
      <c r="O562" s="68"/>
      <c r="P562" s="68"/>
    </row>
    <row r="563" spans="1:16" ht="15" customHeight="1">
      <c r="A563" s="442"/>
      <c r="B563" s="457"/>
      <c r="C563" s="210"/>
      <c r="D563" s="211"/>
      <c r="E563" s="228"/>
      <c r="F563" s="228"/>
      <c r="G563" s="228"/>
      <c r="H563" s="228"/>
      <c r="I563" s="228"/>
      <c r="J563" s="67"/>
      <c r="K563" s="67"/>
      <c r="L563" s="67"/>
      <c r="M563" s="67"/>
      <c r="N563" s="67"/>
      <c r="O563" s="67"/>
      <c r="P563" s="67"/>
    </row>
    <row r="564" spans="1:16" ht="15" customHeight="1">
      <c r="A564" s="442"/>
      <c r="B564" s="457"/>
      <c r="C564" s="210"/>
      <c r="D564" s="211"/>
      <c r="E564" s="232" t="str">
        <f>Manning!E564</f>
        <v>RESERVATION MANAGER</v>
      </c>
      <c r="F564" s="232"/>
      <c r="G564" s="263">
        <f>Manning!H564</f>
        <v>1</v>
      </c>
      <c r="H564" s="263" t="str">
        <f>Manning!I564</f>
        <v>L</v>
      </c>
      <c r="I564" s="215" t="str">
        <f>Manning!J564</f>
        <v>L4</v>
      </c>
      <c r="J564" s="579">
        <v>7500</v>
      </c>
      <c r="K564" s="190">
        <v>0.42</v>
      </c>
      <c r="L564" s="7">
        <f t="shared" ref="L564:L570" si="156">J564*K564</f>
        <v>3150</v>
      </c>
      <c r="M564" s="7">
        <f>IF(G564=0,0,J564+L564)</f>
        <v>10650</v>
      </c>
      <c r="N564" s="6">
        <f>IF(G564=0,0,M564*12)</f>
        <v>127800</v>
      </c>
      <c r="O564" s="6">
        <f>IF(G564=0,0,G564*M564)</f>
        <v>10650</v>
      </c>
      <c r="P564" s="6">
        <f>IF(G564=0,0,G564*N564)</f>
        <v>127800</v>
      </c>
    </row>
    <row r="565" spans="1:16" ht="15" customHeight="1">
      <c r="A565" s="442"/>
      <c r="B565" s="457"/>
      <c r="C565" s="210"/>
      <c r="D565" s="211"/>
      <c r="E565" s="232" t="str">
        <f>Manning!E565</f>
        <v>RESERVATION SUPERVISOR</v>
      </c>
      <c r="F565" s="232"/>
      <c r="G565" s="263">
        <f>Manning!H565</f>
        <v>1</v>
      </c>
      <c r="H565" s="263" t="str">
        <f>Manning!I565</f>
        <v>L</v>
      </c>
      <c r="I565" s="215" t="str">
        <f>Manning!J565</f>
        <v>L5</v>
      </c>
      <c r="J565" s="579">
        <v>4000</v>
      </c>
      <c r="K565" s="190">
        <v>0.42</v>
      </c>
      <c r="L565" s="7">
        <f t="shared" si="156"/>
        <v>1680</v>
      </c>
      <c r="M565" s="7">
        <f t="shared" ref="M565:M570" si="157">IF(G565=0,0,J565+L565)</f>
        <v>5680</v>
      </c>
      <c r="N565" s="6">
        <f t="shared" ref="N565:N570" si="158">IF(G565=0,0,M565*12)</f>
        <v>68160</v>
      </c>
      <c r="O565" s="6">
        <f t="shared" ref="O565:O570" si="159">IF(G565=0,0,G565*M565)</f>
        <v>5680</v>
      </c>
      <c r="P565" s="6">
        <f t="shared" ref="P565:P570" si="160">IF(G565=0,0,G565*N565)</f>
        <v>68160</v>
      </c>
    </row>
    <row r="566" spans="1:16" ht="15" customHeight="1">
      <c r="A566" s="442"/>
      <c r="B566" s="457"/>
      <c r="C566" s="210"/>
      <c r="D566" s="211"/>
      <c r="E566" s="232" t="str">
        <f>Manning!E566</f>
        <v>RESERVATION SECRETARY</v>
      </c>
      <c r="F566" s="232"/>
      <c r="G566" s="263">
        <f>Manning!H566</f>
        <v>0</v>
      </c>
      <c r="H566" s="263" t="str">
        <f>Manning!I566</f>
        <v>L</v>
      </c>
      <c r="I566" s="263"/>
      <c r="J566" s="579"/>
      <c r="K566" s="190"/>
      <c r="L566" s="7">
        <f t="shared" si="156"/>
        <v>0</v>
      </c>
      <c r="M566" s="7">
        <f t="shared" si="157"/>
        <v>0</v>
      </c>
      <c r="N566" s="6">
        <f t="shared" si="158"/>
        <v>0</v>
      </c>
      <c r="O566" s="6">
        <f t="shared" si="159"/>
        <v>0</v>
      </c>
      <c r="P566" s="6">
        <f t="shared" si="160"/>
        <v>0</v>
      </c>
    </row>
    <row r="567" spans="1:16" ht="15" customHeight="1">
      <c r="A567" s="442"/>
      <c r="B567" s="457"/>
      <c r="C567" s="210"/>
      <c r="D567" s="211"/>
      <c r="E567" s="232" t="str">
        <f>Manning!E567</f>
        <v>RESERVATION CLERK</v>
      </c>
      <c r="F567" s="232"/>
      <c r="G567" s="263">
        <f>Manning!H567</f>
        <v>2</v>
      </c>
      <c r="H567" s="263" t="str">
        <f>Manning!I567</f>
        <v>L</v>
      </c>
      <c r="I567" s="215" t="str">
        <f>Manning!J567</f>
        <v>L6</v>
      </c>
      <c r="J567" s="579">
        <v>3000</v>
      </c>
      <c r="K567" s="190">
        <v>0.42</v>
      </c>
      <c r="L567" s="7">
        <f t="shared" si="156"/>
        <v>1260</v>
      </c>
      <c r="M567" s="7">
        <f t="shared" si="157"/>
        <v>4260</v>
      </c>
      <c r="N567" s="6">
        <f t="shared" si="158"/>
        <v>51120</v>
      </c>
      <c r="O567" s="6">
        <f t="shared" si="159"/>
        <v>8520</v>
      </c>
      <c r="P567" s="6">
        <f t="shared" si="160"/>
        <v>102240</v>
      </c>
    </row>
    <row r="568" spans="1:16" ht="15" customHeight="1">
      <c r="A568" s="442"/>
      <c r="B568" s="457"/>
      <c r="C568" s="210"/>
      <c r="D568" s="211"/>
      <c r="E568" s="232" t="str">
        <f>Manning!E568</f>
        <v>ADDITIONAL POSITION 1</v>
      </c>
      <c r="F568" s="232"/>
      <c r="G568" s="263">
        <f>Manning!H568</f>
        <v>0</v>
      </c>
      <c r="H568" s="263" t="str">
        <f>Manning!I568</f>
        <v>L</v>
      </c>
      <c r="I568" s="263"/>
      <c r="J568" s="570"/>
      <c r="K568" s="190"/>
      <c r="L568" s="7">
        <f t="shared" si="156"/>
        <v>0</v>
      </c>
      <c r="M568" s="7">
        <f t="shared" si="157"/>
        <v>0</v>
      </c>
      <c r="N568" s="6">
        <f t="shared" si="158"/>
        <v>0</v>
      </c>
      <c r="O568" s="6">
        <f t="shared" si="159"/>
        <v>0</v>
      </c>
      <c r="P568" s="6">
        <f t="shared" si="160"/>
        <v>0</v>
      </c>
    </row>
    <row r="569" spans="1:16" ht="15" customHeight="1">
      <c r="A569" s="442"/>
      <c r="B569" s="457"/>
      <c r="C569" s="210"/>
      <c r="D569" s="211"/>
      <c r="E569" s="232" t="str">
        <f>Manning!E569</f>
        <v>ADDITIONAL POSITION 2</v>
      </c>
      <c r="F569" s="232"/>
      <c r="G569" s="263">
        <f>Manning!H569</f>
        <v>0</v>
      </c>
      <c r="H569" s="263" t="str">
        <f>Manning!I569</f>
        <v>L</v>
      </c>
      <c r="I569" s="263"/>
      <c r="J569" s="570"/>
      <c r="K569" s="190"/>
      <c r="L569" s="7">
        <f t="shared" si="156"/>
        <v>0</v>
      </c>
      <c r="M569" s="7">
        <f t="shared" si="157"/>
        <v>0</v>
      </c>
      <c r="N569" s="6">
        <f t="shared" si="158"/>
        <v>0</v>
      </c>
      <c r="O569" s="6">
        <f t="shared" si="159"/>
        <v>0</v>
      </c>
      <c r="P569" s="6">
        <f t="shared" si="160"/>
        <v>0</v>
      </c>
    </row>
    <row r="570" spans="1:16" ht="15" customHeight="1">
      <c r="A570" s="442"/>
      <c r="B570" s="457"/>
      <c r="C570" s="210"/>
      <c r="D570" s="211"/>
      <c r="E570" s="232" t="str">
        <f>Manning!E570</f>
        <v>ADDITIONAL POSITION 3</v>
      </c>
      <c r="F570" s="232"/>
      <c r="G570" s="263">
        <f>Manning!H570</f>
        <v>0</v>
      </c>
      <c r="H570" s="263" t="str">
        <f>Manning!I570</f>
        <v>L</v>
      </c>
      <c r="I570" s="263"/>
      <c r="J570" s="570"/>
      <c r="K570" s="190"/>
      <c r="L570" s="7">
        <f t="shared" si="156"/>
        <v>0</v>
      </c>
      <c r="M570" s="7">
        <f t="shared" si="157"/>
        <v>0</v>
      </c>
      <c r="N570" s="6">
        <f t="shared" si="158"/>
        <v>0</v>
      </c>
      <c r="O570" s="6">
        <f t="shared" si="159"/>
        <v>0</v>
      </c>
      <c r="P570" s="6">
        <f t="shared" si="160"/>
        <v>0</v>
      </c>
    </row>
    <row r="571" spans="1:16" ht="15" customHeight="1">
      <c r="A571" s="442"/>
      <c r="B571" s="457"/>
      <c r="C571" s="210"/>
      <c r="D571" s="211"/>
      <c r="E571" s="231"/>
      <c r="F571" s="231"/>
      <c r="G571" s="231"/>
      <c r="H571" s="231"/>
      <c r="I571" s="231"/>
      <c r="J571" s="74"/>
      <c r="K571" s="74"/>
      <c r="L571" s="74"/>
      <c r="M571" s="74"/>
      <c r="N571" s="74"/>
      <c r="O571" s="74"/>
      <c r="P571" s="74"/>
    </row>
    <row r="572" spans="1:16" ht="15" customHeight="1">
      <c r="A572" s="442"/>
      <c r="B572" s="457"/>
      <c r="C572" s="210"/>
      <c r="D572" s="217"/>
      <c r="E572" s="218" t="str">
        <f>"TOTAL "&amp;E562</f>
        <v>TOTAL RESERVATION</v>
      </c>
      <c r="F572" s="218"/>
      <c r="G572" s="268">
        <f>SUM(G563:G571)</f>
        <v>4</v>
      </c>
      <c r="H572" s="218"/>
      <c r="I572" s="218"/>
      <c r="J572" s="207">
        <f>SUM(J563:J571)</f>
        <v>14500</v>
      </c>
      <c r="K572" s="129"/>
      <c r="L572" s="207">
        <f>SUM(L563:L571)</f>
        <v>6090</v>
      </c>
      <c r="M572" s="207">
        <f>SUM(M563:M571)</f>
        <v>20590</v>
      </c>
      <c r="N572" s="207">
        <f>SUM(N563:N571)</f>
        <v>247080</v>
      </c>
      <c r="O572" s="207">
        <f>SUM(O563:O571)</f>
        <v>24850</v>
      </c>
      <c r="P572" s="207">
        <f>SUM(P563:P571)</f>
        <v>298200</v>
      </c>
    </row>
    <row r="573" spans="1:16" ht="15" customHeight="1">
      <c r="A573" s="442"/>
      <c r="B573" s="457"/>
      <c r="C573" s="461" t="str">
        <f>"TOTAL "&amp;C517</f>
        <v>TOTAL SALES AND MARKETING DIVISION</v>
      </c>
      <c r="D573" s="459"/>
      <c r="E573" s="212"/>
      <c r="F573" s="212"/>
      <c r="G573" s="279">
        <f>+G572+G560+G549+G537</f>
        <v>17</v>
      </c>
      <c r="H573" s="212"/>
      <c r="I573" s="212"/>
      <c r="J573" s="68">
        <f>+J572+J560+J549+J537</f>
        <v>105500</v>
      </c>
      <c r="K573" s="72"/>
      <c r="L573" s="68">
        <f>+L572+L560+L549+L537</f>
        <v>44310</v>
      </c>
      <c r="M573" s="68">
        <f>+M572+M560+M549+M537</f>
        <v>149810</v>
      </c>
      <c r="N573" s="68">
        <f>+N572+N560+N549+N537</f>
        <v>1797720</v>
      </c>
      <c r="O573" s="68">
        <f>+O572+O560+O549+O537</f>
        <v>179630</v>
      </c>
      <c r="P573" s="68">
        <f>+P572+P560+P549+P537</f>
        <v>2155560</v>
      </c>
    </row>
    <row r="574" spans="1:16" ht="15" customHeight="1">
      <c r="A574" s="442"/>
      <c r="B574" s="269"/>
      <c r="C574" s="242"/>
      <c r="D574" s="242"/>
      <c r="E574" s="243"/>
      <c r="F574" s="243"/>
      <c r="G574" s="243"/>
      <c r="H574" s="243"/>
      <c r="I574" s="243"/>
      <c r="J574" s="77"/>
      <c r="K574" s="77"/>
      <c r="L574" s="77"/>
      <c r="M574" s="77"/>
      <c r="N574" s="77"/>
      <c r="O574" s="77"/>
      <c r="P574" s="77"/>
    </row>
    <row r="575" spans="1:16" ht="15" customHeight="1">
      <c r="A575" s="442"/>
      <c r="B575" s="457"/>
      <c r="C575" s="458" t="str">
        <f>Manning!C575</f>
        <v>POMEC DIVISION</v>
      </c>
      <c r="D575" s="459"/>
      <c r="E575" s="460"/>
      <c r="F575" s="460"/>
      <c r="G575" s="460"/>
      <c r="H575" s="460"/>
      <c r="I575" s="460"/>
      <c r="J575" s="80"/>
      <c r="K575" s="80"/>
      <c r="L575" s="80"/>
      <c r="M575" s="80"/>
      <c r="N575" s="80"/>
      <c r="O575" s="80"/>
      <c r="P575" s="80"/>
    </row>
    <row r="576" spans="1:16" ht="15" customHeight="1">
      <c r="A576" s="442"/>
      <c r="B576" s="457"/>
      <c r="C576" s="210"/>
      <c r="D576" s="262"/>
      <c r="E576" s="249" t="str">
        <f>Manning!E576</f>
        <v xml:space="preserve">REPAIRS &amp; MAINTENANCE </v>
      </c>
      <c r="F576" s="249">
        <f>Manning!F576</f>
        <v>0</v>
      </c>
      <c r="G576" s="249"/>
      <c r="H576" s="249"/>
      <c r="I576" s="249"/>
      <c r="J576" s="114"/>
      <c r="K576" s="114"/>
      <c r="L576" s="114"/>
      <c r="M576" s="114"/>
      <c r="N576" s="114"/>
      <c r="O576" s="114"/>
      <c r="P576" s="114"/>
    </row>
    <row r="577" spans="1:16" ht="15" customHeight="1">
      <c r="A577" s="442"/>
      <c r="B577" s="457"/>
      <c r="C577" s="210"/>
      <c r="D577" s="211"/>
      <c r="E577" s="213"/>
      <c r="F577" s="213"/>
      <c r="G577" s="213"/>
      <c r="H577" s="213"/>
      <c r="I577" s="213"/>
      <c r="J577" s="55"/>
      <c r="K577" s="55"/>
      <c r="L577" s="55"/>
      <c r="M577" s="55"/>
      <c r="N577" s="55"/>
      <c r="O577" s="55"/>
      <c r="P577" s="55"/>
    </row>
    <row r="578" spans="1:16" ht="15" customHeight="1">
      <c r="A578" s="442"/>
      <c r="B578" s="457"/>
      <c r="C578" s="210"/>
      <c r="D578" s="211"/>
      <c r="E578" s="214" t="str">
        <f>Manning!E578</f>
        <v>DIRECTOR OF ENGINEERING</v>
      </c>
      <c r="F578" s="214">
        <f>Manning!F578</f>
        <v>0</v>
      </c>
      <c r="G578" s="263">
        <f>Manning!H578</f>
        <v>1</v>
      </c>
      <c r="H578" s="263" t="str">
        <f>Manning!I578</f>
        <v>L</v>
      </c>
      <c r="I578" s="215" t="str">
        <f>Manning!J578</f>
        <v>L3</v>
      </c>
      <c r="J578" s="578">
        <v>15000</v>
      </c>
      <c r="K578" s="190">
        <v>0.42</v>
      </c>
      <c r="L578" s="7">
        <f t="shared" ref="L578:L598" si="161">J578*K578</f>
        <v>6300</v>
      </c>
      <c r="M578" s="7">
        <f>IF(G578=0,0,J578+L578)</f>
        <v>21300</v>
      </c>
      <c r="N578" s="6">
        <f>IF(G578=0,0,M578*12)</f>
        <v>255600</v>
      </c>
      <c r="O578" s="6">
        <f>IF(G578=0,0,G578*M578)</f>
        <v>21300</v>
      </c>
      <c r="P578" s="6">
        <f>IF(G578=0,0,G578*N578)</f>
        <v>255600</v>
      </c>
    </row>
    <row r="579" spans="1:16" ht="15" customHeight="1">
      <c r="A579" s="442"/>
      <c r="B579" s="457"/>
      <c r="C579" s="210"/>
      <c r="D579" s="211"/>
      <c r="E579" s="214" t="str">
        <f>Manning!E579</f>
        <v>SECRETARY</v>
      </c>
      <c r="F579" s="214">
        <f>Manning!F579</f>
        <v>0</v>
      </c>
      <c r="G579" s="263">
        <f>Manning!H579</f>
        <v>0</v>
      </c>
      <c r="H579" s="263" t="str">
        <f>Manning!I579</f>
        <v>L</v>
      </c>
      <c r="I579" s="263"/>
      <c r="J579" s="579"/>
      <c r="K579" s="190"/>
      <c r="L579" s="7">
        <f t="shared" si="161"/>
        <v>0</v>
      </c>
      <c r="M579" s="7">
        <f t="shared" ref="M579:M598" si="162">IF(G579=0,0,J579+L579)</f>
        <v>0</v>
      </c>
      <c r="N579" s="6">
        <f t="shared" ref="N579:N598" si="163">IF(G579=0,0,M579*12)</f>
        <v>0</v>
      </c>
      <c r="O579" s="6">
        <f t="shared" ref="O579:O598" si="164">IF(G579=0,0,G579*M579)</f>
        <v>0</v>
      </c>
      <c r="P579" s="6">
        <f t="shared" ref="P579:P598" si="165">IF(G579=0,0,G579*N579)</f>
        <v>0</v>
      </c>
    </row>
    <row r="580" spans="1:16" ht="15" customHeight="1">
      <c r="A580" s="442"/>
      <c r="B580" s="457"/>
      <c r="C580" s="210"/>
      <c r="D580" s="211"/>
      <c r="E580" s="214" t="str">
        <f>Manning!E580</f>
        <v>ASSISTANT CHIEF ENGINEER</v>
      </c>
      <c r="F580" s="214">
        <f>Manning!F580</f>
        <v>0</v>
      </c>
      <c r="G580" s="263">
        <f>Manning!H580</f>
        <v>1</v>
      </c>
      <c r="H580" s="263" t="str">
        <f>Manning!I580</f>
        <v>L</v>
      </c>
      <c r="I580" s="215" t="str">
        <f>Manning!J580</f>
        <v>L4</v>
      </c>
      <c r="J580" s="579">
        <v>8000</v>
      </c>
      <c r="K580" s="190">
        <v>0.42</v>
      </c>
      <c r="L580" s="7">
        <f t="shared" si="161"/>
        <v>3360</v>
      </c>
      <c r="M580" s="7">
        <f t="shared" si="162"/>
        <v>11360</v>
      </c>
      <c r="N580" s="6">
        <f t="shared" si="163"/>
        <v>136320</v>
      </c>
      <c r="O580" s="6">
        <f t="shared" si="164"/>
        <v>11360</v>
      </c>
      <c r="P580" s="6">
        <f t="shared" si="165"/>
        <v>136320</v>
      </c>
    </row>
    <row r="581" spans="1:16" ht="15" customHeight="1">
      <c r="A581" s="442"/>
      <c r="B581" s="457"/>
      <c r="C581" s="210"/>
      <c r="D581" s="211"/>
      <c r="E581" s="214" t="str">
        <f>Manning!E581</f>
        <v>MECHANICAL DUTY ENGINEER</v>
      </c>
      <c r="F581" s="214">
        <f>Manning!F581</f>
        <v>0</v>
      </c>
      <c r="G581" s="263">
        <f>Manning!H581</f>
        <v>1</v>
      </c>
      <c r="H581" s="263" t="str">
        <f>Manning!I581</f>
        <v>L</v>
      </c>
      <c r="I581" s="215" t="str">
        <f>Manning!J581</f>
        <v>L4</v>
      </c>
      <c r="J581" s="579">
        <v>3500</v>
      </c>
      <c r="K581" s="190">
        <v>0.42</v>
      </c>
      <c r="L581" s="7">
        <f t="shared" si="161"/>
        <v>1470</v>
      </c>
      <c r="M581" s="7">
        <f t="shared" si="162"/>
        <v>4970</v>
      </c>
      <c r="N581" s="6">
        <f t="shared" si="163"/>
        <v>59640</v>
      </c>
      <c r="O581" s="6">
        <f t="shared" si="164"/>
        <v>4970</v>
      </c>
      <c r="P581" s="6">
        <f t="shared" si="165"/>
        <v>59640</v>
      </c>
    </row>
    <row r="582" spans="1:16" ht="15" customHeight="1">
      <c r="A582" s="442"/>
      <c r="B582" s="457"/>
      <c r="C582" s="210"/>
      <c r="D582" s="211"/>
      <c r="E582" s="214" t="str">
        <f>Manning!E582</f>
        <v>PLUMBING DUTY ENGINEER</v>
      </c>
      <c r="F582" s="214">
        <f>Manning!F582</f>
        <v>0</v>
      </c>
      <c r="G582" s="263">
        <f>Manning!H582</f>
        <v>1</v>
      </c>
      <c r="H582" s="263" t="str">
        <f>Manning!I582</f>
        <v>L</v>
      </c>
      <c r="I582" s="215" t="str">
        <f>Manning!J582</f>
        <v>L4</v>
      </c>
      <c r="J582" s="579">
        <v>3500</v>
      </c>
      <c r="K582" s="190">
        <v>0.42</v>
      </c>
      <c r="L582" s="7">
        <f t="shared" si="161"/>
        <v>1470</v>
      </c>
      <c r="M582" s="7">
        <f t="shared" si="162"/>
        <v>4970</v>
      </c>
      <c r="N582" s="6">
        <f t="shared" si="163"/>
        <v>59640</v>
      </c>
      <c r="O582" s="6">
        <f t="shared" si="164"/>
        <v>4970</v>
      </c>
      <c r="P582" s="6">
        <f t="shared" si="165"/>
        <v>59640</v>
      </c>
    </row>
    <row r="583" spans="1:16" ht="15" customHeight="1">
      <c r="A583" s="442"/>
      <c r="B583" s="457"/>
      <c r="C583" s="210"/>
      <c r="D583" s="211"/>
      <c r="E583" s="214" t="str">
        <f>Manning!E583</f>
        <v>ELECTRICAL DUTY ENGINEER</v>
      </c>
      <c r="F583" s="214">
        <f>Manning!F583</f>
        <v>0</v>
      </c>
      <c r="G583" s="263">
        <f>Manning!H583</f>
        <v>1</v>
      </c>
      <c r="H583" s="263" t="str">
        <f>Manning!I583</f>
        <v>L</v>
      </c>
      <c r="I583" s="215" t="str">
        <f>Manning!J583</f>
        <v>L4</v>
      </c>
      <c r="J583" s="579">
        <v>3500</v>
      </c>
      <c r="K583" s="190">
        <v>0.42</v>
      </c>
      <c r="L583" s="7">
        <f t="shared" si="161"/>
        <v>1470</v>
      </c>
      <c r="M583" s="7">
        <f t="shared" si="162"/>
        <v>4970</v>
      </c>
      <c r="N583" s="6">
        <f t="shared" si="163"/>
        <v>59640</v>
      </c>
      <c r="O583" s="6">
        <f t="shared" si="164"/>
        <v>4970</v>
      </c>
      <c r="P583" s="6">
        <f t="shared" si="165"/>
        <v>59640</v>
      </c>
    </row>
    <row r="584" spans="1:16" ht="15" customHeight="1">
      <c r="A584" s="442"/>
      <c r="B584" s="457"/>
      <c r="C584" s="210"/>
      <c r="D584" s="211"/>
      <c r="E584" s="214" t="str">
        <f>Manning!E584</f>
        <v>PLUMBING SUPERVISOR</v>
      </c>
      <c r="F584" s="214">
        <f>Manning!F584</f>
        <v>0</v>
      </c>
      <c r="G584" s="263">
        <f>Manning!H584</f>
        <v>0</v>
      </c>
      <c r="H584" s="263" t="str">
        <f>Manning!I584</f>
        <v>L</v>
      </c>
      <c r="I584" s="263"/>
      <c r="J584" s="579"/>
      <c r="K584" s="190"/>
      <c r="L584" s="7">
        <f t="shared" si="161"/>
        <v>0</v>
      </c>
      <c r="M584" s="7">
        <f t="shared" si="162"/>
        <v>0</v>
      </c>
      <c r="N584" s="6">
        <f t="shared" si="163"/>
        <v>0</v>
      </c>
      <c r="O584" s="6">
        <f t="shared" si="164"/>
        <v>0</v>
      </c>
      <c r="P584" s="6">
        <f t="shared" si="165"/>
        <v>0</v>
      </c>
    </row>
    <row r="585" spans="1:16" ht="15" customHeight="1">
      <c r="A585" s="442"/>
      <c r="B585" s="457"/>
      <c r="C585" s="210"/>
      <c r="D585" s="211"/>
      <c r="E585" s="214" t="str">
        <f>Manning!E585</f>
        <v>PLUMBING TECHNICIAN</v>
      </c>
      <c r="F585" s="214">
        <f>Manning!F585</f>
        <v>0</v>
      </c>
      <c r="G585" s="263">
        <f>Manning!H585</f>
        <v>1</v>
      </c>
      <c r="H585" s="263" t="str">
        <f>Manning!I585</f>
        <v>L</v>
      </c>
      <c r="I585" s="215" t="str">
        <f>Manning!J585</f>
        <v>L6</v>
      </c>
      <c r="J585" s="579">
        <v>2500</v>
      </c>
      <c r="K585" s="190">
        <v>0.42</v>
      </c>
      <c r="L585" s="7">
        <f t="shared" si="161"/>
        <v>1050</v>
      </c>
      <c r="M585" s="7">
        <f t="shared" si="162"/>
        <v>3550</v>
      </c>
      <c r="N585" s="6">
        <f t="shared" si="163"/>
        <v>42600</v>
      </c>
      <c r="O585" s="6">
        <f t="shared" si="164"/>
        <v>3550</v>
      </c>
      <c r="P585" s="6">
        <f t="shared" si="165"/>
        <v>42600</v>
      </c>
    </row>
    <row r="586" spans="1:16" ht="15" customHeight="1">
      <c r="A586" s="442"/>
      <c r="B586" s="457"/>
      <c r="C586" s="210"/>
      <c r="D586" s="211"/>
      <c r="E586" s="214" t="str">
        <f>Manning!E586</f>
        <v>MECHANICAL SUPERVISOR</v>
      </c>
      <c r="F586" s="214">
        <f>Manning!F586</f>
        <v>0</v>
      </c>
      <c r="G586" s="263">
        <f>Manning!H586</f>
        <v>0</v>
      </c>
      <c r="H586" s="263" t="str">
        <f>Manning!I586</f>
        <v>L</v>
      </c>
      <c r="I586" s="263"/>
      <c r="J586" s="579"/>
      <c r="K586" s="190"/>
      <c r="L586" s="7">
        <f t="shared" si="161"/>
        <v>0</v>
      </c>
      <c r="M586" s="7">
        <f t="shared" si="162"/>
        <v>0</v>
      </c>
      <c r="N586" s="6">
        <f t="shared" si="163"/>
        <v>0</v>
      </c>
      <c r="O586" s="6">
        <f t="shared" si="164"/>
        <v>0</v>
      </c>
      <c r="P586" s="6">
        <f t="shared" si="165"/>
        <v>0</v>
      </c>
    </row>
    <row r="587" spans="1:16" ht="15" customHeight="1">
      <c r="A587" s="442"/>
      <c r="B587" s="457"/>
      <c r="C587" s="210"/>
      <c r="D587" s="211"/>
      <c r="E587" s="214" t="str">
        <f>Manning!E587</f>
        <v>MECHANICAL TECHNICIAN</v>
      </c>
      <c r="F587" s="214">
        <f>Manning!F587</f>
        <v>0</v>
      </c>
      <c r="G587" s="263">
        <f>Manning!H587</f>
        <v>1</v>
      </c>
      <c r="H587" s="263" t="str">
        <f>Manning!I587</f>
        <v>L</v>
      </c>
      <c r="I587" s="215" t="str">
        <f>Manning!J587</f>
        <v>L7</v>
      </c>
      <c r="J587" s="579">
        <v>2500</v>
      </c>
      <c r="K587" s="190">
        <v>0.42</v>
      </c>
      <c r="L587" s="7">
        <f t="shared" si="161"/>
        <v>1050</v>
      </c>
      <c r="M587" s="7">
        <f t="shared" si="162"/>
        <v>3550</v>
      </c>
      <c r="N587" s="6">
        <f t="shared" si="163"/>
        <v>42600</v>
      </c>
      <c r="O587" s="6">
        <f t="shared" si="164"/>
        <v>3550</v>
      </c>
      <c r="P587" s="6">
        <f t="shared" si="165"/>
        <v>42600</v>
      </c>
    </row>
    <row r="588" spans="1:16" ht="15" customHeight="1">
      <c r="A588" s="442"/>
      <c r="B588" s="457"/>
      <c r="C588" s="210"/>
      <c r="D588" s="211"/>
      <c r="E588" s="214" t="str">
        <f>Manning!E588</f>
        <v>ELECTRICAL SUPERVISOR</v>
      </c>
      <c r="F588" s="214">
        <f>Manning!F588</f>
        <v>0</v>
      </c>
      <c r="G588" s="263">
        <f>Manning!H588</f>
        <v>0</v>
      </c>
      <c r="H588" s="263" t="str">
        <f>Manning!I588</f>
        <v>L</v>
      </c>
      <c r="I588" s="263"/>
      <c r="J588" s="579"/>
      <c r="K588" s="190"/>
      <c r="L588" s="7">
        <f t="shared" si="161"/>
        <v>0</v>
      </c>
      <c r="M588" s="7">
        <f t="shared" si="162"/>
        <v>0</v>
      </c>
      <c r="N588" s="6">
        <f t="shared" si="163"/>
        <v>0</v>
      </c>
      <c r="O588" s="6">
        <f t="shared" si="164"/>
        <v>0</v>
      </c>
      <c r="P588" s="6">
        <f t="shared" si="165"/>
        <v>0</v>
      </c>
    </row>
    <row r="589" spans="1:16" ht="15" customHeight="1">
      <c r="A589" s="442"/>
      <c r="B589" s="457"/>
      <c r="C589" s="210"/>
      <c r="D589" s="211"/>
      <c r="E589" s="214" t="str">
        <f>Manning!E589</f>
        <v>ELECTRICAL TECHNICIAN</v>
      </c>
      <c r="F589" s="214">
        <f>Manning!F589</f>
        <v>0</v>
      </c>
      <c r="G589" s="263">
        <f>Manning!H589</f>
        <v>1</v>
      </c>
      <c r="H589" s="263" t="str">
        <f>Manning!I589</f>
        <v>L</v>
      </c>
      <c r="I589" s="215" t="str">
        <f>Manning!J589</f>
        <v>L7</v>
      </c>
      <c r="J589" s="579">
        <v>2500</v>
      </c>
      <c r="K589" s="190">
        <v>0.42</v>
      </c>
      <c r="L589" s="7">
        <f t="shared" si="161"/>
        <v>1050</v>
      </c>
      <c r="M589" s="7">
        <f t="shared" si="162"/>
        <v>3550</v>
      </c>
      <c r="N589" s="6">
        <f t="shared" si="163"/>
        <v>42600</v>
      </c>
      <c r="O589" s="6">
        <f t="shared" si="164"/>
        <v>3550</v>
      </c>
      <c r="P589" s="6">
        <f t="shared" si="165"/>
        <v>42600</v>
      </c>
    </row>
    <row r="590" spans="1:16" ht="15" customHeight="1">
      <c r="A590" s="442"/>
      <c r="B590" s="457"/>
      <c r="C590" s="210"/>
      <c r="D590" s="211"/>
      <c r="E590" s="214" t="str">
        <f>Manning!E590</f>
        <v>LOW VOLTAGE SUPERVISOR</v>
      </c>
      <c r="F590" s="214">
        <f>Manning!F590</f>
        <v>0</v>
      </c>
      <c r="G590" s="263">
        <f>Manning!H590</f>
        <v>0</v>
      </c>
      <c r="H590" s="263" t="str">
        <f>Manning!I590</f>
        <v>L</v>
      </c>
      <c r="I590" s="263"/>
      <c r="J590" s="579"/>
      <c r="K590" s="190"/>
      <c r="L590" s="7">
        <f t="shared" si="161"/>
        <v>0</v>
      </c>
      <c r="M590" s="7">
        <f t="shared" si="162"/>
        <v>0</v>
      </c>
      <c r="N590" s="6">
        <f t="shared" si="163"/>
        <v>0</v>
      </c>
      <c r="O590" s="6">
        <f t="shared" si="164"/>
        <v>0</v>
      </c>
      <c r="P590" s="6">
        <f t="shared" si="165"/>
        <v>0</v>
      </c>
    </row>
    <row r="591" spans="1:16" ht="15" customHeight="1">
      <c r="A591" s="442"/>
      <c r="B591" s="457"/>
      <c r="C591" s="210"/>
      <c r="D591" s="211"/>
      <c r="E591" s="214" t="str">
        <f>Manning!E591</f>
        <v>LOW VOLTAGE TECHNICIAN</v>
      </c>
      <c r="F591" s="214">
        <f>Manning!F591</f>
        <v>0</v>
      </c>
      <c r="G591" s="263">
        <f>Manning!H591</f>
        <v>0</v>
      </c>
      <c r="H591" s="263" t="str">
        <f>Manning!I591</f>
        <v>L</v>
      </c>
      <c r="I591" s="263"/>
      <c r="J591" s="579"/>
      <c r="K591" s="190"/>
      <c r="L591" s="7">
        <f t="shared" si="161"/>
        <v>0</v>
      </c>
      <c r="M591" s="7">
        <f t="shared" si="162"/>
        <v>0</v>
      </c>
      <c r="N591" s="6">
        <f t="shared" si="163"/>
        <v>0</v>
      </c>
      <c r="O591" s="6">
        <f t="shared" si="164"/>
        <v>0</v>
      </c>
      <c r="P591" s="6">
        <f t="shared" si="165"/>
        <v>0</v>
      </c>
    </row>
    <row r="592" spans="1:16" ht="15" customHeight="1">
      <c r="A592" s="442"/>
      <c r="B592" s="457"/>
      <c r="C592" s="210"/>
      <c r="D592" s="211"/>
      <c r="E592" s="214" t="str">
        <f>Manning!E592</f>
        <v>CARPENTER SUPERVISOR</v>
      </c>
      <c r="F592" s="214">
        <f>Manning!F592</f>
        <v>0</v>
      </c>
      <c r="G592" s="263">
        <f>Manning!H592</f>
        <v>0</v>
      </c>
      <c r="H592" s="263" t="str">
        <f>Manning!I592</f>
        <v>L</v>
      </c>
      <c r="I592" s="263"/>
      <c r="J592" s="579"/>
      <c r="K592" s="190"/>
      <c r="L592" s="7">
        <f t="shared" si="161"/>
        <v>0</v>
      </c>
      <c r="M592" s="7">
        <f t="shared" si="162"/>
        <v>0</v>
      </c>
      <c r="N592" s="6">
        <f t="shared" si="163"/>
        <v>0</v>
      </c>
      <c r="O592" s="6">
        <f t="shared" si="164"/>
        <v>0</v>
      </c>
      <c r="P592" s="6">
        <f t="shared" si="165"/>
        <v>0</v>
      </c>
    </row>
    <row r="593" spans="1:16" ht="15" customHeight="1">
      <c r="A593" s="442"/>
      <c r="B593" s="457"/>
      <c r="C593" s="210"/>
      <c r="D593" s="211"/>
      <c r="E593" s="214" t="str">
        <f>Manning!E593</f>
        <v>CARPENTER</v>
      </c>
      <c r="F593" s="214">
        <f>Manning!F593</f>
        <v>0</v>
      </c>
      <c r="G593" s="263">
        <f>Manning!H593</f>
        <v>1</v>
      </c>
      <c r="H593" s="263" t="str">
        <f>Manning!I593</f>
        <v>L</v>
      </c>
      <c r="I593" s="215" t="str">
        <f>Manning!J593</f>
        <v>L7</v>
      </c>
      <c r="J593" s="579">
        <v>2500</v>
      </c>
      <c r="K593" s="190">
        <v>0.42</v>
      </c>
      <c r="L593" s="7">
        <f t="shared" si="161"/>
        <v>1050</v>
      </c>
      <c r="M593" s="7">
        <f t="shared" si="162"/>
        <v>3550</v>
      </c>
      <c r="N593" s="6">
        <f t="shared" si="163"/>
        <v>42600</v>
      </c>
      <c r="O593" s="6">
        <f t="shared" si="164"/>
        <v>3550</v>
      </c>
      <c r="P593" s="6">
        <f t="shared" si="165"/>
        <v>42600</v>
      </c>
    </row>
    <row r="594" spans="1:16" ht="15" customHeight="1">
      <c r="A594" s="442"/>
      <c r="B594" s="457"/>
      <c r="C594" s="210"/>
      <c r="D594" s="211"/>
      <c r="E594" s="214" t="str">
        <f>Manning!E594</f>
        <v>STOREKEEPER</v>
      </c>
      <c r="F594" s="214">
        <f>Manning!F594</f>
        <v>0</v>
      </c>
      <c r="G594" s="263">
        <f>Manning!H594</f>
        <v>1</v>
      </c>
      <c r="H594" s="263" t="str">
        <f>Manning!I594</f>
        <v>L</v>
      </c>
      <c r="I594" s="215" t="str">
        <f>Manning!J594</f>
        <v>L7</v>
      </c>
      <c r="J594" s="579">
        <v>2000</v>
      </c>
      <c r="K594" s="190">
        <v>0.42</v>
      </c>
      <c r="L594" s="7">
        <f t="shared" si="161"/>
        <v>840</v>
      </c>
      <c r="M594" s="7">
        <f t="shared" si="162"/>
        <v>2840</v>
      </c>
      <c r="N594" s="6">
        <f t="shared" si="163"/>
        <v>34080</v>
      </c>
      <c r="O594" s="6">
        <f t="shared" si="164"/>
        <v>2840</v>
      </c>
      <c r="P594" s="6">
        <f t="shared" si="165"/>
        <v>34080</v>
      </c>
    </row>
    <row r="595" spans="1:16" ht="15" customHeight="1">
      <c r="A595" s="442"/>
      <c r="B595" s="457"/>
      <c r="C595" s="210"/>
      <c r="D595" s="211"/>
      <c r="E595" s="214" t="str">
        <f>Manning!E595</f>
        <v>BOILER SUPERVISOR</v>
      </c>
      <c r="F595" s="214">
        <f>Manning!F595</f>
        <v>0</v>
      </c>
      <c r="G595" s="263">
        <f>Manning!H595</f>
        <v>1</v>
      </c>
      <c r="H595" s="263" t="str">
        <f>Manning!I595</f>
        <v>L</v>
      </c>
      <c r="I595" s="215" t="str">
        <f>Manning!J595</f>
        <v>L5</v>
      </c>
      <c r="J595" s="579">
        <v>3500</v>
      </c>
      <c r="K595" s="190">
        <v>0.42</v>
      </c>
      <c r="L595" s="7">
        <f t="shared" si="161"/>
        <v>1470</v>
      </c>
      <c r="M595" s="7">
        <f t="shared" si="162"/>
        <v>4970</v>
      </c>
      <c r="N595" s="6">
        <f t="shared" si="163"/>
        <v>59640</v>
      </c>
      <c r="O595" s="6">
        <f t="shared" si="164"/>
        <v>4970</v>
      </c>
      <c r="P595" s="6">
        <f t="shared" si="165"/>
        <v>59640</v>
      </c>
    </row>
    <row r="596" spans="1:16" ht="15" customHeight="1">
      <c r="A596" s="442"/>
      <c r="B596" s="457"/>
      <c r="C596" s="210"/>
      <c r="D596" s="211"/>
      <c r="E596" s="214" t="str">
        <f>Manning!E596</f>
        <v>AIR-CON SUPERVISOR</v>
      </c>
      <c r="F596" s="214">
        <f>Manning!F596</f>
        <v>0</v>
      </c>
      <c r="G596" s="263">
        <f>Manning!H596</f>
        <v>1</v>
      </c>
      <c r="H596" s="263" t="str">
        <f>Manning!I596</f>
        <v>L</v>
      </c>
      <c r="I596" s="215" t="str">
        <f>Manning!J596</f>
        <v>L5</v>
      </c>
      <c r="J596" s="579">
        <v>3500</v>
      </c>
      <c r="K596" s="190">
        <v>0.42</v>
      </c>
      <c r="L596" s="7">
        <f t="shared" si="161"/>
        <v>1470</v>
      </c>
      <c r="M596" s="7">
        <f t="shared" si="162"/>
        <v>4970</v>
      </c>
      <c r="N596" s="6">
        <f t="shared" si="163"/>
        <v>59640</v>
      </c>
      <c r="O596" s="6">
        <f t="shared" si="164"/>
        <v>4970</v>
      </c>
      <c r="P596" s="6">
        <f t="shared" si="165"/>
        <v>59640</v>
      </c>
    </row>
    <row r="597" spans="1:16" ht="15" customHeight="1">
      <c r="A597" s="442"/>
      <c r="B597" s="457"/>
      <c r="C597" s="210"/>
      <c r="D597" s="211"/>
      <c r="E597" s="214" t="str">
        <f>Manning!E597</f>
        <v>NIGHT TECHNICIAN</v>
      </c>
      <c r="F597" s="214"/>
      <c r="G597" s="263">
        <f>Manning!H597</f>
        <v>1</v>
      </c>
      <c r="H597" s="263" t="str">
        <f>Manning!I597</f>
        <v>L</v>
      </c>
      <c r="I597" s="215" t="str">
        <f>Manning!J597</f>
        <v>L7</v>
      </c>
      <c r="J597" s="778">
        <v>2500</v>
      </c>
      <c r="K597" s="190">
        <v>0.42</v>
      </c>
      <c r="L597" s="7">
        <f t="shared" si="161"/>
        <v>1050</v>
      </c>
      <c r="M597" s="7">
        <f t="shared" si="162"/>
        <v>3550</v>
      </c>
      <c r="N597" s="6">
        <f t="shared" si="163"/>
        <v>42600</v>
      </c>
      <c r="O597" s="6">
        <f t="shared" si="164"/>
        <v>3550</v>
      </c>
      <c r="P597" s="6">
        <f t="shared" si="165"/>
        <v>42600</v>
      </c>
    </row>
    <row r="598" spans="1:16" ht="15" customHeight="1">
      <c r="A598" s="442"/>
      <c r="B598" s="457"/>
      <c r="C598" s="210"/>
      <c r="D598" s="211"/>
      <c r="E598" s="214" t="s">
        <v>488</v>
      </c>
      <c r="F598" s="214"/>
      <c r="G598" s="263">
        <f>Manning!H598</f>
        <v>0</v>
      </c>
      <c r="H598" s="263" t="str">
        <f>Manning!I598</f>
        <v>L</v>
      </c>
      <c r="I598" s="263"/>
      <c r="J598" s="570"/>
      <c r="K598" s="190"/>
      <c r="L598" s="7">
        <f t="shared" si="161"/>
        <v>0</v>
      </c>
      <c r="M598" s="7">
        <f t="shared" si="162"/>
        <v>0</v>
      </c>
      <c r="N598" s="6">
        <f t="shared" si="163"/>
        <v>0</v>
      </c>
      <c r="O598" s="6">
        <f t="shared" si="164"/>
        <v>0</v>
      </c>
      <c r="P598" s="6">
        <f t="shared" si="165"/>
        <v>0</v>
      </c>
    </row>
    <row r="599" spans="1:16" ht="15" customHeight="1">
      <c r="A599" s="442"/>
      <c r="B599" s="457"/>
      <c r="C599" s="210"/>
      <c r="D599" s="211"/>
      <c r="E599" s="270"/>
      <c r="F599" s="270"/>
      <c r="G599" s="270"/>
      <c r="H599" s="270"/>
      <c r="I599" s="270"/>
      <c r="J599" s="131"/>
      <c r="K599" s="131"/>
      <c r="L599" s="131"/>
      <c r="M599" s="131"/>
      <c r="N599" s="131"/>
      <c r="O599" s="131"/>
      <c r="P599" s="131"/>
    </row>
    <row r="600" spans="1:16" ht="15" customHeight="1">
      <c r="A600" s="442"/>
      <c r="B600" s="457"/>
      <c r="C600" s="210"/>
      <c r="D600" s="217"/>
      <c r="E600" s="218" t="str">
        <f>"TOTAL "&amp;E576</f>
        <v xml:space="preserve">TOTAL REPAIRS &amp; MAINTENANCE </v>
      </c>
      <c r="F600" s="218"/>
      <c r="G600" s="219">
        <f>SUM(G577:G599)</f>
        <v>13</v>
      </c>
      <c r="H600" s="218"/>
      <c r="I600" s="218"/>
      <c r="J600" s="129">
        <f>SUM(J577:J599)</f>
        <v>55000</v>
      </c>
      <c r="K600" s="129"/>
      <c r="L600" s="129">
        <f>SUM(L577:L599)</f>
        <v>23100</v>
      </c>
      <c r="M600" s="129">
        <f>SUM(M577:M599)</f>
        <v>78100</v>
      </c>
      <c r="N600" s="129">
        <f>SUM(N577:N599)</f>
        <v>937200</v>
      </c>
      <c r="O600" s="129">
        <f>SUM(O577:O599)</f>
        <v>78100</v>
      </c>
      <c r="P600" s="129">
        <f>SUM(P577:P599)</f>
        <v>937200</v>
      </c>
    </row>
    <row r="601" spans="1:16" ht="15" customHeight="1">
      <c r="A601" s="442"/>
      <c r="B601" s="457"/>
      <c r="C601" s="451" t="str">
        <f>"TOTAL "&amp;C575</f>
        <v>TOTAL POMEC DIVISION</v>
      </c>
      <c r="D601" s="459"/>
      <c r="E601" s="460"/>
      <c r="F601" s="460"/>
      <c r="G601" s="276">
        <f>G600</f>
        <v>13</v>
      </c>
      <c r="H601" s="212"/>
      <c r="I601" s="212"/>
      <c r="J601" s="72">
        <f t="shared" ref="J601:P601" si="166">J600</f>
        <v>55000</v>
      </c>
      <c r="K601" s="72"/>
      <c r="L601" s="72">
        <f t="shared" si="166"/>
        <v>23100</v>
      </c>
      <c r="M601" s="72">
        <f t="shared" si="166"/>
        <v>78100</v>
      </c>
      <c r="N601" s="72">
        <f t="shared" si="166"/>
        <v>937200</v>
      </c>
      <c r="O601" s="72">
        <f t="shared" si="166"/>
        <v>78100</v>
      </c>
      <c r="P601" s="72">
        <f t="shared" si="166"/>
        <v>937200</v>
      </c>
    </row>
    <row r="602" spans="1:16" ht="15" customHeight="1">
      <c r="A602" s="442"/>
      <c r="B602" s="210"/>
      <c r="C602" s="210"/>
      <c r="D602" s="242"/>
      <c r="E602" s="243"/>
      <c r="F602" s="243"/>
      <c r="G602" s="243"/>
      <c r="H602" s="243"/>
      <c r="I602" s="243"/>
      <c r="J602" s="77"/>
      <c r="K602" s="77"/>
      <c r="L602" s="77"/>
      <c r="M602" s="77"/>
      <c r="N602" s="77"/>
      <c r="O602" s="77"/>
      <c r="P602" s="77"/>
    </row>
    <row r="603" spans="1:16" ht="15" customHeight="1">
      <c r="A603" s="442"/>
      <c r="B603" s="457"/>
      <c r="C603" s="458" t="str">
        <f>Manning!C603</f>
        <v>HUMAN RESOURCES DIVISION</v>
      </c>
      <c r="D603" s="459"/>
      <c r="E603" s="460"/>
      <c r="F603" s="460"/>
      <c r="G603" s="460"/>
      <c r="H603" s="460"/>
      <c r="I603" s="460"/>
      <c r="J603" s="80"/>
      <c r="K603" s="80"/>
      <c r="L603" s="80"/>
      <c r="M603" s="80"/>
      <c r="N603" s="80"/>
      <c r="O603" s="80"/>
      <c r="P603" s="80"/>
    </row>
    <row r="604" spans="1:16" ht="15" customHeight="1">
      <c r="A604" s="442"/>
      <c r="B604" s="457"/>
      <c r="C604" s="210"/>
      <c r="D604" s="262"/>
      <c r="E604" s="249" t="str">
        <f>Manning!E604</f>
        <v xml:space="preserve">HUMAN RESOURCES  </v>
      </c>
      <c r="F604" s="249">
        <f>Manning!F604</f>
        <v>0</v>
      </c>
      <c r="G604" s="249"/>
      <c r="H604" s="249"/>
      <c r="I604" s="249"/>
      <c r="J604" s="114"/>
      <c r="K604" s="114"/>
      <c r="L604" s="114"/>
      <c r="M604" s="114"/>
      <c r="N604" s="114"/>
      <c r="O604" s="114"/>
      <c r="P604" s="114"/>
    </row>
    <row r="605" spans="1:16" ht="15" customHeight="1">
      <c r="A605" s="442"/>
      <c r="B605" s="457"/>
      <c r="C605" s="210"/>
      <c r="D605" s="211"/>
      <c r="E605" s="213"/>
      <c r="F605" s="213"/>
      <c r="G605" s="213"/>
      <c r="H605" s="213"/>
      <c r="I605" s="213"/>
      <c r="J605" s="55"/>
      <c r="K605" s="55"/>
      <c r="L605" s="55"/>
      <c r="M605" s="55"/>
      <c r="N605" s="55"/>
      <c r="O605" s="55"/>
      <c r="P605" s="55"/>
    </row>
    <row r="606" spans="1:16" ht="15" customHeight="1">
      <c r="A606" s="442"/>
      <c r="B606" s="457"/>
      <c r="C606" s="210"/>
      <c r="D606" s="211"/>
      <c r="E606" s="214" t="str">
        <f>Manning!E606</f>
        <v>HUMAN RESOURCES DIRECTOR</v>
      </c>
      <c r="F606" s="214">
        <f>Manning!F606</f>
        <v>0</v>
      </c>
      <c r="G606" s="263">
        <f>Manning!H606</f>
        <v>1</v>
      </c>
      <c r="H606" s="263" t="str">
        <f>Manning!I606</f>
        <v>L</v>
      </c>
      <c r="I606" s="215" t="str">
        <f>Manning!J606</f>
        <v>Excom/L2</v>
      </c>
      <c r="J606" s="578">
        <v>17000</v>
      </c>
      <c r="K606" s="190">
        <v>0.42</v>
      </c>
      <c r="L606" s="7">
        <f t="shared" ref="L606:L625" si="167">J606*K606</f>
        <v>7140</v>
      </c>
      <c r="M606" s="7">
        <f>IF(G606=0,0,J606+L606)</f>
        <v>24140</v>
      </c>
      <c r="N606" s="6">
        <f>IF(G606=0,0,M606*12)</f>
        <v>289680</v>
      </c>
      <c r="O606" s="6">
        <f>IF(G606=0,0,G606*M606)</f>
        <v>24140</v>
      </c>
      <c r="P606" s="6">
        <f>IF(G606=0,0,G606*N606)</f>
        <v>289680</v>
      </c>
    </row>
    <row r="607" spans="1:16" ht="15" customHeight="1">
      <c r="A607" s="442"/>
      <c r="B607" s="457"/>
      <c r="C607" s="210"/>
      <c r="D607" s="211"/>
      <c r="E607" s="214" t="str">
        <f>Manning!E607</f>
        <v>HUMAN RESOURCES MANAGER</v>
      </c>
      <c r="F607" s="214">
        <f>Manning!F607</f>
        <v>0</v>
      </c>
      <c r="G607" s="263">
        <f>Manning!H607</f>
        <v>1</v>
      </c>
      <c r="H607" s="263" t="str">
        <f>Manning!I607</f>
        <v>L</v>
      </c>
      <c r="I607" s="215" t="str">
        <f>Manning!J607</f>
        <v>L4</v>
      </c>
      <c r="J607" s="578">
        <v>7000</v>
      </c>
      <c r="K607" s="190">
        <v>0.42</v>
      </c>
      <c r="L607" s="7">
        <f t="shared" si="167"/>
        <v>2940</v>
      </c>
      <c r="M607" s="7">
        <f t="shared" ref="M607:M625" si="168">IF(G607=0,0,J607+L607)</f>
        <v>9940</v>
      </c>
      <c r="N607" s="6">
        <f t="shared" ref="N607:N625" si="169">IF(G607=0,0,M607*12)</f>
        <v>119280</v>
      </c>
      <c r="O607" s="6">
        <f t="shared" ref="O607:O625" si="170">IF(G607=0,0,G607*M607)</f>
        <v>9940</v>
      </c>
      <c r="P607" s="6">
        <f t="shared" ref="P607:P625" si="171">IF(G607=0,0,G607*N607)</f>
        <v>119280</v>
      </c>
    </row>
    <row r="608" spans="1:16" ht="15" customHeight="1">
      <c r="A608" s="442"/>
      <c r="B608" s="457"/>
      <c r="C608" s="210"/>
      <c r="D608" s="211"/>
      <c r="E608" s="214" t="str">
        <f>Manning!E608</f>
        <v>HUMAN RESOURCES ASSISTANT MANAGER</v>
      </c>
      <c r="F608" s="214">
        <f>Manning!F608</f>
        <v>0</v>
      </c>
      <c r="G608" s="263">
        <f>Manning!H608</f>
        <v>0</v>
      </c>
      <c r="H608" s="263" t="str">
        <f>Manning!I608</f>
        <v>L</v>
      </c>
      <c r="I608" s="263"/>
      <c r="J608" s="578"/>
      <c r="K608" s="190"/>
      <c r="L608" s="7">
        <f t="shared" si="167"/>
        <v>0</v>
      </c>
      <c r="M608" s="7">
        <f t="shared" si="168"/>
        <v>0</v>
      </c>
      <c r="N608" s="6">
        <f t="shared" si="169"/>
        <v>0</v>
      </c>
      <c r="O608" s="6">
        <f t="shared" si="170"/>
        <v>0</v>
      </c>
      <c r="P608" s="6">
        <f t="shared" si="171"/>
        <v>0</v>
      </c>
    </row>
    <row r="609" spans="1:16" ht="15" customHeight="1">
      <c r="A609" s="442"/>
      <c r="B609" s="457"/>
      <c r="C609" s="210"/>
      <c r="D609" s="211"/>
      <c r="E609" s="214" t="str">
        <f>Manning!E609</f>
        <v>PERSONNEL OFFICER</v>
      </c>
      <c r="F609" s="214">
        <f>Manning!F609</f>
        <v>0</v>
      </c>
      <c r="G609" s="263">
        <f>Manning!H609</f>
        <v>1</v>
      </c>
      <c r="H609" s="263" t="str">
        <f>Manning!I609</f>
        <v>L</v>
      </c>
      <c r="I609" s="215" t="str">
        <f>Manning!J609</f>
        <v>L5</v>
      </c>
      <c r="J609" s="579">
        <v>3500</v>
      </c>
      <c r="K609" s="190">
        <v>0.42</v>
      </c>
      <c r="L609" s="7">
        <f t="shared" si="167"/>
        <v>1470</v>
      </c>
      <c r="M609" s="7">
        <f t="shared" si="168"/>
        <v>4970</v>
      </c>
      <c r="N609" s="6">
        <f t="shared" si="169"/>
        <v>59640</v>
      </c>
      <c r="O609" s="6">
        <f t="shared" si="170"/>
        <v>4970</v>
      </c>
      <c r="P609" s="6">
        <f t="shared" si="171"/>
        <v>59640</v>
      </c>
    </row>
    <row r="610" spans="1:16" ht="15" customHeight="1">
      <c r="A610" s="442"/>
      <c r="B610" s="457"/>
      <c r="C610" s="210"/>
      <c r="D610" s="211"/>
      <c r="E610" s="214" t="str">
        <f>Manning!E610</f>
        <v>PERSONNEL ASSISTANT</v>
      </c>
      <c r="F610" s="214">
        <f>Manning!F610</f>
        <v>0</v>
      </c>
      <c r="G610" s="263">
        <f>Manning!H610</f>
        <v>1</v>
      </c>
      <c r="H610" s="263" t="str">
        <f>Manning!I610</f>
        <v>L</v>
      </c>
      <c r="I610" s="215" t="str">
        <f>Manning!J610</f>
        <v>L6</v>
      </c>
      <c r="J610" s="579">
        <v>2250</v>
      </c>
      <c r="K610" s="190">
        <v>0.42</v>
      </c>
      <c r="L610" s="7">
        <f t="shared" si="167"/>
        <v>945</v>
      </c>
      <c r="M610" s="7">
        <f t="shared" si="168"/>
        <v>3195</v>
      </c>
      <c r="N610" s="6">
        <f t="shared" si="169"/>
        <v>38340</v>
      </c>
      <c r="O610" s="6">
        <f t="shared" si="170"/>
        <v>3195</v>
      </c>
      <c r="P610" s="6">
        <f t="shared" si="171"/>
        <v>38340</v>
      </c>
    </row>
    <row r="611" spans="1:16" ht="15" customHeight="1">
      <c r="A611" s="442"/>
      <c r="B611" s="457"/>
      <c r="C611" s="210"/>
      <c r="D611" s="211"/>
      <c r="E611" s="214" t="str">
        <f>Manning!E611</f>
        <v>EMPLOYEE RELATIONSHIP COORDINATOR</v>
      </c>
      <c r="F611" s="214">
        <f>Manning!F611</f>
        <v>0</v>
      </c>
      <c r="G611" s="263">
        <f>Manning!H611</f>
        <v>1</v>
      </c>
      <c r="H611" s="263" t="str">
        <f>Manning!I611</f>
        <v>L</v>
      </c>
      <c r="I611" s="215" t="str">
        <f>Manning!J611</f>
        <v>L5</v>
      </c>
      <c r="J611" s="579">
        <v>3500</v>
      </c>
      <c r="K611" s="190">
        <v>0.42</v>
      </c>
      <c r="L611" s="7">
        <f t="shared" si="167"/>
        <v>1470</v>
      </c>
      <c r="M611" s="7">
        <f t="shared" si="168"/>
        <v>4970</v>
      </c>
      <c r="N611" s="6">
        <f t="shared" si="169"/>
        <v>59640</v>
      </c>
      <c r="O611" s="6">
        <f t="shared" si="170"/>
        <v>4970</v>
      </c>
      <c r="P611" s="6">
        <f t="shared" si="171"/>
        <v>59640</v>
      </c>
    </row>
    <row r="612" spans="1:16" ht="15" customHeight="1">
      <c r="A612" s="442"/>
      <c r="B612" s="457"/>
      <c r="C612" s="210"/>
      <c r="D612" s="211"/>
      <c r="E612" s="214" t="str">
        <f>Manning!E612</f>
        <v>TRAINING MANAGER</v>
      </c>
      <c r="F612" s="214">
        <f>Manning!F612</f>
        <v>0</v>
      </c>
      <c r="G612" s="263">
        <f>Manning!H612</f>
        <v>1</v>
      </c>
      <c r="H612" s="263" t="str">
        <f>Manning!I612</f>
        <v>L</v>
      </c>
      <c r="I612" s="215" t="str">
        <f>Manning!J612</f>
        <v>L3</v>
      </c>
      <c r="J612" s="579">
        <v>8000</v>
      </c>
      <c r="K612" s="190">
        <v>0.42</v>
      </c>
      <c r="L612" s="7">
        <f t="shared" si="167"/>
        <v>3360</v>
      </c>
      <c r="M612" s="7">
        <f t="shared" si="168"/>
        <v>11360</v>
      </c>
      <c r="N612" s="6">
        <f t="shared" si="169"/>
        <v>136320</v>
      </c>
      <c r="O612" s="6">
        <f t="shared" si="170"/>
        <v>11360</v>
      </c>
      <c r="P612" s="6">
        <f t="shared" si="171"/>
        <v>136320</v>
      </c>
    </row>
    <row r="613" spans="1:16" ht="15" customHeight="1">
      <c r="A613" s="442"/>
      <c r="B613" s="457"/>
      <c r="C613" s="210"/>
      <c r="D613" s="211"/>
      <c r="E613" s="214" t="str">
        <f>Manning!E613</f>
        <v>ASSISTANT TRAINING MANAGER</v>
      </c>
      <c r="F613" s="214">
        <f>Manning!F613</f>
        <v>0</v>
      </c>
      <c r="G613" s="263">
        <f>Manning!H613</f>
        <v>1</v>
      </c>
      <c r="H613" s="263" t="str">
        <f>Manning!I613</f>
        <v>L</v>
      </c>
      <c r="I613" s="215" t="str">
        <f>Manning!J613</f>
        <v>L5</v>
      </c>
      <c r="J613" s="579">
        <v>5000</v>
      </c>
      <c r="K613" s="190">
        <v>0.42</v>
      </c>
      <c r="L613" s="7">
        <f t="shared" si="167"/>
        <v>2100</v>
      </c>
      <c r="M613" s="7">
        <f t="shared" si="168"/>
        <v>7100</v>
      </c>
      <c r="N613" s="6">
        <f t="shared" si="169"/>
        <v>85200</v>
      </c>
      <c r="O613" s="6">
        <f t="shared" si="170"/>
        <v>7100</v>
      </c>
      <c r="P613" s="6">
        <f t="shared" si="171"/>
        <v>85200</v>
      </c>
    </row>
    <row r="614" spans="1:16" ht="15" customHeight="1">
      <c r="A614" s="442"/>
      <c r="B614" s="457"/>
      <c r="C614" s="210"/>
      <c r="D614" s="211"/>
      <c r="E614" s="214" t="str">
        <f>Manning!E614</f>
        <v>TRAINING COORDINATOR</v>
      </c>
      <c r="F614" s="214">
        <f>Manning!F614</f>
        <v>0</v>
      </c>
      <c r="G614" s="263">
        <f>Manning!H614</f>
        <v>1</v>
      </c>
      <c r="H614" s="263" t="str">
        <f>Manning!I614</f>
        <v>L</v>
      </c>
      <c r="I614" s="215" t="str">
        <f>Manning!J614</f>
        <v>L6</v>
      </c>
      <c r="J614" s="579">
        <v>3500</v>
      </c>
      <c r="K614" s="190">
        <v>0.42</v>
      </c>
      <c r="L614" s="7">
        <f t="shared" si="167"/>
        <v>1470</v>
      </c>
      <c r="M614" s="7">
        <f t="shared" si="168"/>
        <v>4970</v>
      </c>
      <c r="N614" s="6">
        <f t="shared" si="169"/>
        <v>59640</v>
      </c>
      <c r="O614" s="6">
        <f t="shared" si="170"/>
        <v>4970</v>
      </c>
      <c r="P614" s="6">
        <f t="shared" si="171"/>
        <v>59640</v>
      </c>
    </row>
    <row r="615" spans="1:16" ht="15" customHeight="1">
      <c r="A615" s="442"/>
      <c r="B615" s="457"/>
      <c r="C615" s="210"/>
      <c r="D615" s="211"/>
      <c r="E615" s="214" t="str">
        <f>Manning!E615</f>
        <v>DOCTOR / NURSE</v>
      </c>
      <c r="F615" s="214">
        <f>Manning!F615</f>
        <v>0</v>
      </c>
      <c r="G615" s="263">
        <f>Manning!H615</f>
        <v>0</v>
      </c>
      <c r="H615" s="263" t="str">
        <f>Manning!I615</f>
        <v>L</v>
      </c>
      <c r="I615" s="263"/>
      <c r="J615" s="579"/>
      <c r="K615" s="190"/>
      <c r="L615" s="7">
        <f t="shared" si="167"/>
        <v>0</v>
      </c>
      <c r="M615" s="7">
        <f t="shared" si="168"/>
        <v>0</v>
      </c>
      <c r="N615" s="6">
        <f t="shared" si="169"/>
        <v>0</v>
      </c>
      <c r="O615" s="6">
        <f t="shared" si="170"/>
        <v>0</v>
      </c>
      <c r="P615" s="6">
        <f t="shared" si="171"/>
        <v>0</v>
      </c>
    </row>
    <row r="616" spans="1:16" ht="15" customHeight="1">
      <c r="A616" s="442"/>
      <c r="B616" s="457"/>
      <c r="C616" s="210"/>
      <c r="D616" s="211"/>
      <c r="E616" s="214" t="str">
        <f>Manning!E616</f>
        <v>STAFF CANTEEN COMMIS 1</v>
      </c>
      <c r="F616" s="214">
        <f>Manning!F616</f>
        <v>0</v>
      </c>
      <c r="G616" s="263">
        <f>Manning!H616</f>
        <v>5</v>
      </c>
      <c r="H616" s="263" t="str">
        <f>Manning!I616</f>
        <v>L</v>
      </c>
      <c r="I616" s="215" t="str">
        <f>Manning!J616</f>
        <v>L5</v>
      </c>
      <c r="J616" s="579">
        <v>2000</v>
      </c>
      <c r="K616" s="190">
        <v>0.42</v>
      </c>
      <c r="L616" s="7">
        <f t="shared" si="167"/>
        <v>840</v>
      </c>
      <c r="M616" s="7">
        <f t="shared" si="168"/>
        <v>2840</v>
      </c>
      <c r="N616" s="6">
        <f t="shared" si="169"/>
        <v>34080</v>
      </c>
      <c r="O616" s="6">
        <f t="shared" si="170"/>
        <v>14200</v>
      </c>
      <c r="P616" s="6">
        <f t="shared" si="171"/>
        <v>170400</v>
      </c>
    </row>
    <row r="617" spans="1:16" ht="15" customHeight="1">
      <c r="A617" s="442"/>
      <c r="B617" s="457"/>
      <c r="C617" s="210"/>
      <c r="D617" s="211"/>
      <c r="E617" s="214" t="str">
        <f>Manning!E617</f>
        <v>COOK</v>
      </c>
      <c r="F617" s="214">
        <f>Manning!F617</f>
        <v>0</v>
      </c>
      <c r="G617" s="263">
        <f>Manning!H617</f>
        <v>5</v>
      </c>
      <c r="H617" s="263" t="str">
        <f>Manning!I617</f>
        <v>L</v>
      </c>
      <c r="I617" s="215" t="str">
        <f>Manning!J617</f>
        <v>L7</v>
      </c>
      <c r="J617" s="579">
        <v>3500</v>
      </c>
      <c r="K617" s="190">
        <v>0.42</v>
      </c>
      <c r="L617" s="7">
        <f t="shared" si="167"/>
        <v>1470</v>
      </c>
      <c r="M617" s="7">
        <f t="shared" si="168"/>
        <v>4970</v>
      </c>
      <c r="N617" s="6">
        <f t="shared" si="169"/>
        <v>59640</v>
      </c>
      <c r="O617" s="6">
        <f t="shared" si="170"/>
        <v>24850</v>
      </c>
      <c r="P617" s="6">
        <f t="shared" si="171"/>
        <v>298200</v>
      </c>
    </row>
    <row r="618" spans="1:16" ht="15" customHeight="1">
      <c r="A618" s="442"/>
      <c r="B618" s="457"/>
      <c r="C618" s="210"/>
      <c r="D618" s="211"/>
      <c r="E618" s="214" t="str">
        <f>Manning!E618</f>
        <v>DIM SUM</v>
      </c>
      <c r="F618" s="214"/>
      <c r="G618" s="263">
        <f>Manning!H618</f>
        <v>0</v>
      </c>
      <c r="H618" s="263" t="str">
        <f>Manning!I618</f>
        <v>L</v>
      </c>
      <c r="I618" s="263"/>
      <c r="J618" s="579"/>
      <c r="K618" s="190"/>
      <c r="L618" s="7">
        <f t="shared" si="167"/>
        <v>0</v>
      </c>
      <c r="M618" s="7">
        <f t="shared" si="168"/>
        <v>0</v>
      </c>
      <c r="N618" s="6">
        <f t="shared" si="169"/>
        <v>0</v>
      </c>
      <c r="O618" s="6">
        <f t="shared" si="170"/>
        <v>0</v>
      </c>
      <c r="P618" s="6">
        <f t="shared" si="171"/>
        <v>0</v>
      </c>
    </row>
    <row r="619" spans="1:16" ht="15" customHeight="1">
      <c r="A619" s="442"/>
      <c r="B619" s="457"/>
      <c r="C619" s="210"/>
      <c r="D619" s="211"/>
      <c r="E619" s="214" t="str">
        <f>Manning!E619</f>
        <v>CANTEEN CLEANER</v>
      </c>
      <c r="F619" s="214">
        <f>Manning!F619</f>
        <v>0</v>
      </c>
      <c r="G619" s="263">
        <f>Manning!H619</f>
        <v>2</v>
      </c>
      <c r="H619" s="263" t="str">
        <f>Manning!I619</f>
        <v>L</v>
      </c>
      <c r="I619" s="215" t="str">
        <f>Manning!J619</f>
        <v>L7</v>
      </c>
      <c r="J619" s="579">
        <v>1750</v>
      </c>
      <c r="K619" s="190">
        <v>0.42</v>
      </c>
      <c r="L619" s="7">
        <f t="shared" si="167"/>
        <v>735</v>
      </c>
      <c r="M619" s="7">
        <f t="shared" si="168"/>
        <v>2485</v>
      </c>
      <c r="N619" s="6">
        <f t="shared" si="169"/>
        <v>29820</v>
      </c>
      <c r="O619" s="6">
        <f t="shared" si="170"/>
        <v>4970</v>
      </c>
      <c r="P619" s="6">
        <f t="shared" si="171"/>
        <v>59640</v>
      </c>
    </row>
    <row r="620" spans="1:16" ht="15" customHeight="1">
      <c r="A620" s="442"/>
      <c r="B620" s="457"/>
      <c r="C620" s="210"/>
      <c r="D620" s="211"/>
      <c r="E620" s="214" t="str">
        <f>Manning!E620</f>
        <v>DORMITORY ATTENDANT</v>
      </c>
      <c r="F620" s="214">
        <f>Manning!F620</f>
        <v>0</v>
      </c>
      <c r="G620" s="263">
        <f>Manning!H620</f>
        <v>0</v>
      </c>
      <c r="H620" s="263" t="str">
        <f>Manning!I620</f>
        <v>L</v>
      </c>
      <c r="I620" s="263"/>
      <c r="J620" s="579"/>
      <c r="K620" s="190"/>
      <c r="L620" s="7">
        <f t="shared" si="167"/>
        <v>0</v>
      </c>
      <c r="M620" s="7">
        <f t="shared" si="168"/>
        <v>0</v>
      </c>
      <c r="N620" s="6">
        <f t="shared" si="169"/>
        <v>0</v>
      </c>
      <c r="O620" s="6">
        <f t="shared" si="170"/>
        <v>0</v>
      </c>
      <c r="P620" s="6">
        <f>IF(G620=0,0,G620*N620)</f>
        <v>0</v>
      </c>
    </row>
    <row r="621" spans="1:16" ht="15" customHeight="1">
      <c r="A621" s="442"/>
      <c r="B621" s="457"/>
      <c r="C621" s="210"/>
      <c r="D621" s="211"/>
      <c r="E621" s="214" t="str">
        <f>Manning!E621</f>
        <v>STAFF DORMITORY SUPERVISOR</v>
      </c>
      <c r="F621" s="214">
        <f>Manning!F621</f>
        <v>0</v>
      </c>
      <c r="G621" s="263">
        <f>Manning!H621</f>
        <v>1</v>
      </c>
      <c r="H621" s="263" t="str">
        <f>Manning!I621</f>
        <v>L</v>
      </c>
      <c r="I621" s="215" t="str">
        <f>Manning!J621</f>
        <v>L5</v>
      </c>
      <c r="J621" s="579">
        <v>3000</v>
      </c>
      <c r="K621" s="190">
        <v>0.42</v>
      </c>
      <c r="L621" s="7">
        <f t="shared" si="167"/>
        <v>1260</v>
      </c>
      <c r="M621" s="7">
        <f t="shared" si="168"/>
        <v>4260</v>
      </c>
      <c r="N621" s="6">
        <f t="shared" si="169"/>
        <v>51120</v>
      </c>
      <c r="O621" s="6">
        <f t="shared" si="170"/>
        <v>4260</v>
      </c>
      <c r="P621" s="6">
        <f t="shared" si="171"/>
        <v>51120</v>
      </c>
    </row>
    <row r="622" spans="1:16" ht="15" customHeight="1">
      <c r="A622" s="442"/>
      <c r="B622" s="457"/>
      <c r="C622" s="210"/>
      <c r="D622" s="211"/>
      <c r="E622" s="214" t="str">
        <f>Manning!E622</f>
        <v>ADDITIONAL POSITION 2</v>
      </c>
      <c r="F622" s="214"/>
      <c r="G622" s="263">
        <f>Manning!H622</f>
        <v>0</v>
      </c>
      <c r="H622" s="263" t="str">
        <f>Manning!I622</f>
        <v>L</v>
      </c>
      <c r="I622" s="263"/>
      <c r="J622" s="570"/>
      <c r="K622" s="190"/>
      <c r="L622" s="7">
        <f t="shared" si="167"/>
        <v>0</v>
      </c>
      <c r="M622" s="7">
        <f t="shared" si="168"/>
        <v>0</v>
      </c>
      <c r="N622" s="6">
        <f t="shared" si="169"/>
        <v>0</v>
      </c>
      <c r="O622" s="6">
        <f t="shared" si="170"/>
        <v>0</v>
      </c>
      <c r="P622" s="6">
        <f t="shared" si="171"/>
        <v>0</v>
      </c>
    </row>
    <row r="623" spans="1:16" ht="15" customHeight="1">
      <c r="A623" s="442"/>
      <c r="B623" s="457"/>
      <c r="C623" s="210"/>
      <c r="D623" s="211"/>
      <c r="E623" s="214" t="str">
        <f>Manning!E623</f>
        <v>ADDITIONAL POSITION 3</v>
      </c>
      <c r="F623" s="214"/>
      <c r="G623" s="263">
        <f>Manning!H623</f>
        <v>0</v>
      </c>
      <c r="H623" s="263" t="str">
        <f>Manning!I623</f>
        <v>L</v>
      </c>
      <c r="I623" s="263"/>
      <c r="J623" s="570"/>
      <c r="K623" s="190"/>
      <c r="L623" s="7">
        <f t="shared" si="167"/>
        <v>0</v>
      </c>
      <c r="M623" s="7">
        <f t="shared" si="168"/>
        <v>0</v>
      </c>
      <c r="N623" s="6">
        <f t="shared" si="169"/>
        <v>0</v>
      </c>
      <c r="O623" s="6">
        <f t="shared" si="170"/>
        <v>0</v>
      </c>
      <c r="P623" s="6">
        <f t="shared" si="171"/>
        <v>0</v>
      </c>
    </row>
    <row r="624" spans="1:16" ht="15" customHeight="1">
      <c r="A624" s="442"/>
      <c r="B624" s="457"/>
      <c r="C624" s="210"/>
      <c r="D624" s="211"/>
      <c r="E624" s="214" t="str">
        <f>Manning!E624</f>
        <v>ADDITIONAL POSITION 4</v>
      </c>
      <c r="F624" s="214"/>
      <c r="G624" s="263">
        <f>Manning!H624</f>
        <v>0</v>
      </c>
      <c r="H624" s="263" t="str">
        <f>Manning!I624</f>
        <v>L</v>
      </c>
      <c r="I624" s="263"/>
      <c r="J624" s="570"/>
      <c r="K624" s="190"/>
      <c r="L624" s="7">
        <f t="shared" si="167"/>
        <v>0</v>
      </c>
      <c r="M624" s="7">
        <f t="shared" si="168"/>
        <v>0</v>
      </c>
      <c r="N624" s="6">
        <f t="shared" si="169"/>
        <v>0</v>
      </c>
      <c r="O624" s="6">
        <f t="shared" si="170"/>
        <v>0</v>
      </c>
      <c r="P624" s="6">
        <f t="shared" si="171"/>
        <v>0</v>
      </c>
    </row>
    <row r="625" spans="1:16" ht="15" customHeight="1">
      <c r="A625" s="442"/>
      <c r="B625" s="457"/>
      <c r="C625" s="210"/>
      <c r="D625" s="211"/>
      <c r="E625" s="214" t="str">
        <f>Manning!E625</f>
        <v>ADDITIONAL POSITION 5</v>
      </c>
      <c r="F625" s="214"/>
      <c r="G625" s="263">
        <f>Manning!H625</f>
        <v>0</v>
      </c>
      <c r="H625" s="263" t="str">
        <f>Manning!I625</f>
        <v>L</v>
      </c>
      <c r="I625" s="263"/>
      <c r="J625" s="570"/>
      <c r="K625" s="190"/>
      <c r="L625" s="7">
        <f t="shared" si="167"/>
        <v>0</v>
      </c>
      <c r="M625" s="7">
        <f t="shared" si="168"/>
        <v>0</v>
      </c>
      <c r="N625" s="6">
        <f t="shared" si="169"/>
        <v>0</v>
      </c>
      <c r="O625" s="6">
        <f t="shared" si="170"/>
        <v>0</v>
      </c>
      <c r="P625" s="6">
        <f t="shared" si="171"/>
        <v>0</v>
      </c>
    </row>
    <row r="626" spans="1:16" ht="15" customHeight="1">
      <c r="A626" s="442"/>
      <c r="B626" s="457"/>
      <c r="C626" s="210"/>
      <c r="D626" s="211"/>
      <c r="E626" s="270"/>
      <c r="F626" s="270"/>
      <c r="G626" s="270"/>
      <c r="H626" s="270"/>
      <c r="I626" s="270"/>
      <c r="J626" s="131"/>
      <c r="K626" s="131"/>
      <c r="L626" s="131"/>
      <c r="M626" s="131"/>
      <c r="N626" s="131"/>
      <c r="O626" s="131"/>
      <c r="P626" s="131"/>
    </row>
    <row r="627" spans="1:16" ht="15" customHeight="1">
      <c r="A627" s="442"/>
      <c r="B627" s="457"/>
      <c r="C627" s="210"/>
      <c r="D627" s="217"/>
      <c r="E627" s="218" t="str">
        <f>"TOTAL "&amp;E604</f>
        <v xml:space="preserve">TOTAL HUMAN RESOURCES  </v>
      </c>
      <c r="F627" s="218"/>
      <c r="G627" s="219">
        <f>SUM(G605:G626)</f>
        <v>21</v>
      </c>
      <c r="H627" s="218"/>
      <c r="I627" s="218"/>
      <c r="J627" s="129">
        <f>SUM(J605:J626)</f>
        <v>60000</v>
      </c>
      <c r="K627" s="129"/>
      <c r="L627" s="129">
        <f>SUM(L605:L626)</f>
        <v>25200</v>
      </c>
      <c r="M627" s="129">
        <f>SUM(M605:M626)</f>
        <v>85200</v>
      </c>
      <c r="N627" s="129">
        <f>SUM(N605:N626)</f>
        <v>1022400</v>
      </c>
      <c r="O627" s="129">
        <f>SUM(O605:O626)</f>
        <v>118925</v>
      </c>
      <c r="P627" s="129">
        <f>SUM(P605:P626)</f>
        <v>1427100</v>
      </c>
    </row>
    <row r="628" spans="1:16" ht="15" customHeight="1">
      <c r="A628" s="442"/>
      <c r="B628" s="450"/>
      <c r="C628" s="451" t="str">
        <f>"TOTAL "&amp;C603</f>
        <v>TOTAL HUMAN RESOURCES DIVISION</v>
      </c>
      <c r="D628" s="452"/>
      <c r="E628" s="453"/>
      <c r="F628" s="453"/>
      <c r="G628" s="454">
        <f>G627</f>
        <v>21</v>
      </c>
      <c r="H628" s="455"/>
      <c r="I628" s="455"/>
      <c r="J628" s="456">
        <f t="shared" ref="J628:P628" si="172">J627</f>
        <v>60000</v>
      </c>
      <c r="K628" s="456"/>
      <c r="L628" s="456">
        <f t="shared" si="172"/>
        <v>25200</v>
      </c>
      <c r="M628" s="456">
        <f t="shared" si="172"/>
        <v>85200</v>
      </c>
      <c r="N628" s="456">
        <f t="shared" si="172"/>
        <v>1022400</v>
      </c>
      <c r="O628" s="456">
        <f t="shared" si="172"/>
        <v>118925</v>
      </c>
      <c r="P628" s="456">
        <f t="shared" si="172"/>
        <v>1427100</v>
      </c>
    </row>
    <row r="629" spans="1:16" ht="15" customHeight="1">
      <c r="A629" s="444"/>
      <c r="B629" s="445" t="str">
        <f>"GRAND TOTAL "&amp;B11</f>
        <v>GRAND TOTAL The Hotel</v>
      </c>
      <c r="C629" s="446"/>
      <c r="D629" s="446"/>
      <c r="E629" s="447"/>
      <c r="F629" s="447"/>
      <c r="G629" s="448">
        <f>G628+G601+G573+G515+G448+G160+G24</f>
        <v>425</v>
      </c>
      <c r="H629" s="447"/>
      <c r="I629" s="447"/>
      <c r="J629" s="449">
        <f>J628+J601+J573+J515+J448+J160+J24</f>
        <v>1090250</v>
      </c>
      <c r="K629" s="435"/>
      <c r="L629" s="449">
        <f>L628+L601+L573+L515+L448+L160+L24</f>
        <v>457905</v>
      </c>
      <c r="M629" s="449">
        <f>M628+M601+M573+M515+M448+M160+M24</f>
        <v>1548155</v>
      </c>
      <c r="N629" s="449">
        <f>N628+N601+N573+N515+N448+N160+N24</f>
        <v>18577860</v>
      </c>
      <c r="O629" s="449">
        <f>O628+O601+O573+O515+O448+O160+O24</f>
        <v>2407255</v>
      </c>
      <c r="P629" s="449">
        <f>P628+P601+P573+P515+P448+P160+P24</f>
        <v>28887060</v>
      </c>
    </row>
    <row r="630" spans="1:16" ht="15" hidden="1" customHeight="1">
      <c r="E630" s="133"/>
      <c r="F630" s="133"/>
      <c r="G630" s="179"/>
      <c r="H630" s="180"/>
      <c r="I630" s="180"/>
      <c r="J630" s="181"/>
      <c r="K630" s="182"/>
      <c r="L630" s="183"/>
      <c r="M630" s="184"/>
      <c r="N630" s="184"/>
      <c r="O630" s="184"/>
      <c r="P630" s="184"/>
    </row>
    <row r="631" spans="1:16" ht="15" hidden="1" customHeight="1">
      <c r="E631" s="139" t="s">
        <v>10</v>
      </c>
      <c r="F631" s="139"/>
    </row>
    <row r="632" spans="1:16" ht="15" hidden="1" customHeight="1">
      <c r="E632" s="140" t="s">
        <v>11</v>
      </c>
      <c r="F632" s="140"/>
    </row>
    <row r="633" spans="1:16" ht="15" hidden="1" customHeight="1">
      <c r="E633" s="141" t="s">
        <v>13</v>
      </c>
      <c r="F633" s="141"/>
    </row>
    <row r="634" spans="1:16" ht="15" hidden="1" customHeight="1">
      <c r="E634" s="142" t="s">
        <v>14</v>
      </c>
      <c r="F634" s="142"/>
    </row>
    <row r="635" spans="1:16" ht="15" hidden="1" customHeight="1">
      <c r="E635" s="16"/>
      <c r="F635" s="16"/>
    </row>
    <row r="636" spans="1:16" ht="15" hidden="1" customHeight="1">
      <c r="C636" s="48"/>
      <c r="D636" s="48"/>
      <c r="E636" s="138"/>
      <c r="F636" s="138"/>
    </row>
    <row r="637" spans="1:16" ht="15" hidden="1" customHeight="1">
      <c r="C637" s="48"/>
      <c r="D637" s="48"/>
      <c r="E637" s="16"/>
      <c r="F637" s="16"/>
    </row>
    <row r="638" spans="1:16" ht="15" hidden="1" customHeight="1">
      <c r="C638" s="48"/>
      <c r="D638" s="48"/>
      <c r="E638" s="16"/>
      <c r="F638" s="16"/>
    </row>
    <row r="639" spans="1:16" ht="15" customHeight="1">
      <c r="C639" s="48"/>
      <c r="D639" s="48"/>
      <c r="E639" s="16"/>
      <c r="F639" s="16"/>
    </row>
  </sheetData>
  <mergeCells count="5">
    <mergeCell ref="A4:P4"/>
    <mergeCell ref="A3:P3"/>
    <mergeCell ref="N1:P1"/>
    <mergeCell ref="A2:P2"/>
    <mergeCell ref="A1:K1"/>
  </mergeCells>
  <phoneticPr fontId="23" type="noConversion"/>
  <conditionalFormatting sqref="J193:J199 J257:J264 J425:J431 J389:J395 J205:J212 J332:J341 J15:J21 J39:J47 J531">
    <cfRule type="expression" dxfId="37" priority="45">
      <formula>$G15=0</formula>
    </cfRule>
  </conditionalFormatting>
  <conditionalFormatting sqref="J29:J32">
    <cfRule type="expression" dxfId="36" priority="44">
      <formula>$G29=0</formula>
    </cfRule>
  </conditionalFormatting>
  <conditionalFormatting sqref="J53:J58">
    <cfRule type="expression" dxfId="35" priority="42">
      <formula>$G53=0</formula>
    </cfRule>
  </conditionalFormatting>
  <conditionalFormatting sqref="J64:J73">
    <cfRule type="expression" dxfId="34" priority="41">
      <formula>$G64=0</formula>
    </cfRule>
  </conditionalFormatting>
  <conditionalFormatting sqref="J79:J83">
    <cfRule type="expression" dxfId="33" priority="40">
      <formula>$G79=0</formula>
    </cfRule>
  </conditionalFormatting>
  <conditionalFormatting sqref="J89:J93">
    <cfRule type="expression" dxfId="32" priority="39">
      <formula>$G89=0</formula>
    </cfRule>
  </conditionalFormatting>
  <conditionalFormatting sqref="J101:J105">
    <cfRule type="expression" dxfId="31" priority="38">
      <formula>$G101=0</formula>
    </cfRule>
  </conditionalFormatting>
  <conditionalFormatting sqref="J111:J118">
    <cfRule type="expression" dxfId="30" priority="37">
      <formula>$G111=0</formula>
    </cfRule>
  </conditionalFormatting>
  <conditionalFormatting sqref="J124:J128">
    <cfRule type="expression" dxfId="29" priority="36">
      <formula>$G124=0</formula>
    </cfRule>
  </conditionalFormatting>
  <conditionalFormatting sqref="J135:J142">
    <cfRule type="expression" dxfId="28" priority="35">
      <formula>$G135=0</formula>
    </cfRule>
  </conditionalFormatting>
  <conditionalFormatting sqref="J148:J157">
    <cfRule type="expression" dxfId="27" priority="34">
      <formula>$G148=0</formula>
    </cfRule>
  </conditionalFormatting>
  <conditionalFormatting sqref="J165:J172">
    <cfRule type="expression" dxfId="26" priority="33">
      <formula>$G165=0</formula>
    </cfRule>
  </conditionalFormatting>
  <conditionalFormatting sqref="J179:J187">
    <cfRule type="expression" dxfId="25" priority="30">
      <formula>$G179=0</formula>
    </cfRule>
  </conditionalFormatting>
  <conditionalFormatting sqref="J218:J225">
    <cfRule type="expression" dxfId="24" priority="29">
      <formula>$G218=0</formula>
    </cfRule>
  </conditionalFormatting>
  <conditionalFormatting sqref="J231:J238">
    <cfRule type="expression" dxfId="23" priority="28">
      <formula>$G231=0</formula>
    </cfRule>
  </conditionalFormatting>
  <conditionalFormatting sqref="J244:J251">
    <cfRule type="expression" dxfId="22" priority="26">
      <formula>$G244=0</formula>
    </cfRule>
  </conditionalFormatting>
  <conditionalFormatting sqref="J270:J276">
    <cfRule type="expression" dxfId="21" priority="25">
      <formula>$G270=0</formula>
    </cfRule>
  </conditionalFormatting>
  <conditionalFormatting sqref="J282:J286">
    <cfRule type="expression" dxfId="20" priority="24">
      <formula>$G282=0</formula>
    </cfRule>
  </conditionalFormatting>
  <conditionalFormatting sqref="J292:J296">
    <cfRule type="expression" dxfId="19" priority="23">
      <formula>$G292=0</formula>
    </cfRule>
  </conditionalFormatting>
  <conditionalFormatting sqref="J292">
    <cfRule type="expression" dxfId="18" priority="22">
      <formula>$G292=0</formula>
    </cfRule>
  </conditionalFormatting>
  <conditionalFormatting sqref="J292">
    <cfRule type="expression" dxfId="17" priority="21">
      <formula>$G292=0</formula>
    </cfRule>
  </conditionalFormatting>
  <conditionalFormatting sqref="J304:J315">
    <cfRule type="expression" dxfId="16" priority="20">
      <formula>$G304=0</formula>
    </cfRule>
  </conditionalFormatting>
  <conditionalFormatting sqref="J321:J326">
    <cfRule type="expression" dxfId="15" priority="19">
      <formula>$G321=0</formula>
    </cfRule>
  </conditionalFormatting>
  <conditionalFormatting sqref="J347:J355">
    <cfRule type="expression" dxfId="14" priority="18">
      <formula>$G347=0</formula>
    </cfRule>
  </conditionalFormatting>
  <conditionalFormatting sqref="J361:J383">
    <cfRule type="expression" dxfId="13" priority="15">
      <formula>$G361=0</formula>
    </cfRule>
  </conditionalFormatting>
  <conditionalFormatting sqref="J401:J407">
    <cfRule type="expression" dxfId="12" priority="14">
      <formula>$G401=0</formula>
    </cfRule>
  </conditionalFormatting>
  <conditionalFormatting sqref="J413:J419">
    <cfRule type="expression" dxfId="11" priority="12">
      <formula>$G413=0</formula>
    </cfRule>
  </conditionalFormatting>
  <conditionalFormatting sqref="J438:J445">
    <cfRule type="expression" dxfId="10" priority="11">
      <formula>$G438=0</formula>
    </cfRule>
  </conditionalFormatting>
  <conditionalFormatting sqref="J453:J477">
    <cfRule type="expression" dxfId="9" priority="10">
      <formula>$G453=0</formula>
    </cfRule>
  </conditionalFormatting>
  <conditionalFormatting sqref="J483:J487">
    <cfRule type="expression" dxfId="8" priority="9">
      <formula>$G483=0</formula>
    </cfRule>
  </conditionalFormatting>
  <conditionalFormatting sqref="J493:J497">
    <cfRule type="expression" dxfId="7" priority="8">
      <formula>$G493=0</formula>
    </cfRule>
  </conditionalFormatting>
  <conditionalFormatting sqref="J503:J512">
    <cfRule type="expression" dxfId="6" priority="7">
      <formula>$G503=0</formula>
    </cfRule>
  </conditionalFormatting>
  <conditionalFormatting sqref="J520:J530 J532:J535">
    <cfRule type="expression" dxfId="5" priority="6">
      <formula>$G520=0</formula>
    </cfRule>
  </conditionalFormatting>
  <conditionalFormatting sqref="J541:J547">
    <cfRule type="expression" dxfId="4" priority="5">
      <formula>$G541=0</formula>
    </cfRule>
  </conditionalFormatting>
  <conditionalFormatting sqref="J553:J558">
    <cfRule type="expression" dxfId="3" priority="4">
      <formula>$G553=0</formula>
    </cfRule>
  </conditionalFormatting>
  <conditionalFormatting sqref="J564:J570">
    <cfRule type="expression" dxfId="2" priority="3">
      <formula>$G564=0</formula>
    </cfRule>
  </conditionalFormatting>
  <conditionalFormatting sqref="J578:J598">
    <cfRule type="expression" dxfId="1" priority="2">
      <formula>$G578=0</formula>
    </cfRule>
  </conditionalFormatting>
  <conditionalFormatting sqref="J606:J625">
    <cfRule type="expression" dxfId="0" priority="1">
      <formula>$G606=0</formula>
    </cfRule>
  </conditionalFormatting>
  <pageMargins left="0.23622047244094499" right="0.23622047244094499" top="0.39370078740157499" bottom="0.55118110236220497" header="0.31496062992126" footer="0.31496062992126"/>
  <pageSetup paperSize="9" scale="46" fitToHeight="9" orientation="portrait" r:id="rId1"/>
  <headerFooter alignWithMargins="0">
    <oddFooter>&amp;L&amp;"Calibri Light,Bold"&amp;10INNARCHIVE.CO&amp;R&amp;"Times New Roman,Regular"&amp;10&amp;D</oddFooter>
  </headerFooter>
  <rowBreaks count="14" manualBreakCount="14">
    <brk id="49" max="15" man="1"/>
    <brk id="86" max="15" man="1"/>
    <brk id="121" max="15" man="1"/>
    <brk id="161" max="15" man="1"/>
    <brk id="241" max="15" man="1"/>
    <brk id="279" max="15" man="1"/>
    <brk id="318" max="15" man="1"/>
    <brk id="357" max="15" man="1"/>
    <brk id="398" max="15" man="1"/>
    <brk id="435" max="15" man="1"/>
    <brk id="449" max="15" man="1"/>
    <brk id="516" max="15" man="1"/>
    <brk id="550" max="15" man="1"/>
    <brk id="601" max="15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L624"/>
  <sheetViews>
    <sheetView showGridLines="0" zoomScale="80" zoomScaleNormal="80" zoomScaleSheetLayoutView="75" workbookViewId="0">
      <selection activeCell="AE9" sqref="AE9"/>
    </sheetView>
  </sheetViews>
  <sheetFormatPr defaultColWidth="8.875" defaultRowHeight="14.65"/>
  <cols>
    <col min="1" max="1" width="2.25" style="48" customWidth="1"/>
    <col min="2" max="4" width="2.25" style="1" customWidth="1"/>
    <col min="5" max="5" width="48" style="1" customWidth="1"/>
    <col min="6" max="6" width="13.5" style="1" customWidth="1"/>
    <col min="7" max="7" width="11.375" style="1" customWidth="1"/>
    <col min="8" max="8" width="7.125" style="1" customWidth="1"/>
    <col min="9" max="9" width="7.875" style="1" customWidth="1"/>
    <col min="10" max="10" width="2.25" style="1" hidden="1" customWidth="1"/>
    <col min="11" max="22" width="8.5" style="1" hidden="1" customWidth="1"/>
    <col min="23" max="23" width="2" style="1" hidden="1" customWidth="1"/>
    <col min="24" max="29" width="8.5" style="1" hidden="1" customWidth="1"/>
    <col min="30" max="36" width="14.5" style="1" customWidth="1"/>
    <col min="37" max="37" width="16.875" style="311" hidden="1" customWidth="1"/>
    <col min="38" max="39" width="3.875" style="16" customWidth="1"/>
    <col min="40" max="40" width="3.75" style="16" customWidth="1"/>
    <col min="41" max="41" width="4.25" style="16" customWidth="1"/>
    <col min="42" max="49" width="4" style="16" customWidth="1"/>
    <col min="50" max="50" width="4.625" style="16" customWidth="1"/>
    <col min="51" max="51" width="6.625" style="16" customWidth="1"/>
    <col min="52" max="53" width="10.625" style="16" customWidth="1"/>
    <col min="54" max="55" width="10.625" style="48" customWidth="1"/>
    <col min="56" max="57" width="10.5" style="48" customWidth="1"/>
    <col min="58" max="58" width="11.375" style="48" customWidth="1"/>
    <col min="59" max="59" width="10.5" style="48" customWidth="1"/>
    <col min="60" max="60" width="10.625" style="48" customWidth="1"/>
    <col min="61" max="61" width="12" style="48" customWidth="1"/>
    <col min="62" max="62" width="12.125" style="48" customWidth="1"/>
    <col min="63" max="64" width="12" style="48" customWidth="1"/>
    <col min="65" max="16384" width="8.875" style="1"/>
  </cols>
  <sheetData>
    <row r="1" spans="1:64" ht="30">
      <c r="A1" s="816" t="str">
        <f>"SALARY SUMMARY "&amp;SUMMARY!B7</f>
        <v>SALARY SUMMARY The Hotel</v>
      </c>
      <c r="B1" s="816"/>
      <c r="C1" s="816"/>
      <c r="D1" s="816"/>
      <c r="E1" s="816"/>
      <c r="F1" s="816"/>
      <c r="G1" s="816"/>
      <c r="H1" s="816"/>
      <c r="I1" s="816"/>
      <c r="J1" s="816"/>
      <c r="K1" s="816"/>
      <c r="L1" s="816"/>
      <c r="M1" s="816"/>
      <c r="N1" s="816"/>
      <c r="O1" s="816"/>
      <c r="P1" s="816"/>
      <c r="Q1" s="816"/>
      <c r="R1" s="816"/>
      <c r="S1" s="816"/>
      <c r="T1" s="816"/>
      <c r="U1" s="816"/>
      <c r="V1" s="816"/>
      <c r="W1" s="816"/>
      <c r="X1" s="816"/>
      <c r="Y1" s="816"/>
      <c r="Z1" s="816"/>
      <c r="AA1" s="816"/>
      <c r="AB1" s="816"/>
      <c r="AC1" s="816"/>
      <c r="AD1" s="816"/>
      <c r="AE1" s="816"/>
      <c r="AF1" s="816"/>
      <c r="AG1" s="816"/>
      <c r="AH1" s="816"/>
      <c r="AI1" s="816"/>
      <c r="AJ1" s="816"/>
      <c r="AK1" s="48"/>
      <c r="AM1" s="294"/>
      <c r="AN1" s="294"/>
      <c r="AO1" s="294"/>
      <c r="AP1" s="294"/>
      <c r="AQ1" s="294"/>
      <c r="AR1" s="294"/>
      <c r="AS1" s="294"/>
      <c r="AT1" s="294"/>
      <c r="AU1" s="294"/>
      <c r="AV1" s="294"/>
      <c r="AW1" s="294"/>
      <c r="AX1" s="294"/>
      <c r="AY1" s="12"/>
      <c r="AZ1" s="12"/>
      <c r="BA1" s="12"/>
      <c r="BB1" s="815"/>
      <c r="BC1" s="815"/>
      <c r="BD1" s="815"/>
      <c r="BE1" s="815"/>
      <c r="BF1" s="815"/>
      <c r="BG1" s="815"/>
      <c r="BH1" s="815"/>
      <c r="BI1" s="815"/>
      <c r="BJ1" s="815"/>
      <c r="BK1" s="815"/>
      <c r="BL1" s="815"/>
    </row>
    <row r="2" spans="1:64" s="327" customFormat="1" ht="28.5" customHeight="1">
      <c r="A2" s="798"/>
      <c r="B2" s="800"/>
      <c r="C2" s="800"/>
      <c r="D2" s="800"/>
      <c r="E2" s="800"/>
      <c r="F2" s="800"/>
      <c r="G2" s="800"/>
      <c r="H2" s="800"/>
      <c r="I2" s="800"/>
      <c r="J2" s="800"/>
      <c r="K2" s="800"/>
      <c r="L2" s="800"/>
      <c r="M2" s="800"/>
      <c r="N2" s="800"/>
      <c r="O2" s="800"/>
      <c r="P2" s="800"/>
      <c r="Q2" s="800"/>
      <c r="R2" s="800"/>
      <c r="S2" s="800"/>
      <c r="T2" s="800"/>
      <c r="U2" s="800"/>
      <c r="V2" s="800"/>
      <c r="W2" s="800"/>
      <c r="X2" s="800"/>
      <c r="Y2" s="800"/>
      <c r="Z2" s="800"/>
      <c r="AA2" s="800"/>
      <c r="AB2" s="800"/>
      <c r="AC2" s="800"/>
      <c r="AD2" s="800"/>
      <c r="AE2" s="800"/>
      <c r="AF2" s="800"/>
      <c r="AG2" s="800"/>
      <c r="AH2" s="800"/>
      <c r="AI2" s="800"/>
      <c r="AJ2" s="800"/>
    </row>
    <row r="3" spans="1:64">
      <c r="A3" s="156"/>
      <c r="B3" s="45"/>
      <c r="C3" s="45"/>
      <c r="D3" s="45"/>
      <c r="E3" s="45" t="str">
        <f>Manning!E9</f>
        <v xml:space="preserve">TITLE </v>
      </c>
      <c r="F3" s="45"/>
      <c r="G3" s="45"/>
      <c r="H3" s="45"/>
      <c r="I3" s="45"/>
      <c r="J3" s="45"/>
      <c r="K3" s="273">
        <f>Manning!K9</f>
        <v>43631</v>
      </c>
      <c r="L3" s="273">
        <f>Manning!L9</f>
        <v>43661</v>
      </c>
      <c r="M3" s="273">
        <f>Manning!M9</f>
        <v>43692</v>
      </c>
      <c r="N3" s="273">
        <f>Manning!N9</f>
        <v>43723</v>
      </c>
      <c r="O3" s="273">
        <f>Manning!O9</f>
        <v>43753</v>
      </c>
      <c r="P3" s="273">
        <f>Manning!P9</f>
        <v>43784</v>
      </c>
      <c r="Q3" s="273">
        <f>Manning!Q9</f>
        <v>43814</v>
      </c>
      <c r="R3" s="587">
        <f>Manning!R9</f>
        <v>43845</v>
      </c>
      <c r="S3" s="273">
        <f>Manning!S9</f>
        <v>43876</v>
      </c>
      <c r="T3" s="587">
        <f>Manning!T9</f>
        <v>43905</v>
      </c>
      <c r="U3" s="273">
        <f>Manning!U9</f>
        <v>43936</v>
      </c>
      <c r="V3" s="273">
        <f>Manning!W9</f>
        <v>43997</v>
      </c>
      <c r="W3" s="273"/>
      <c r="X3" s="273">
        <f>Manning!K9</f>
        <v>43631</v>
      </c>
      <c r="Y3" s="273">
        <f>Manning!L9</f>
        <v>43661</v>
      </c>
      <c r="Z3" s="273">
        <f>Manning!M9</f>
        <v>43692</v>
      </c>
      <c r="AA3" s="273">
        <f>Manning!N9</f>
        <v>43723</v>
      </c>
      <c r="AB3" s="273">
        <f>Manning!O9</f>
        <v>43753</v>
      </c>
      <c r="AC3" s="273">
        <f>Manning!P9</f>
        <v>43784</v>
      </c>
      <c r="AD3" s="273">
        <f>Manning!Q9</f>
        <v>43814</v>
      </c>
      <c r="AE3" s="273">
        <f>Manning!R9</f>
        <v>43845</v>
      </c>
      <c r="AF3" s="273">
        <f>Manning!S9</f>
        <v>43876</v>
      </c>
      <c r="AG3" s="273">
        <f>Manning!T9</f>
        <v>43905</v>
      </c>
      <c r="AH3" s="273">
        <f>Manning!U9</f>
        <v>43936</v>
      </c>
      <c r="AI3" s="273">
        <f>Manning!V9</f>
        <v>43966</v>
      </c>
      <c r="AJ3" s="273">
        <f>Manning!W9</f>
        <v>43997</v>
      </c>
      <c r="AK3" s="603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95"/>
    </row>
    <row r="4" spans="1:64">
      <c r="A4" s="45"/>
      <c r="B4" s="209"/>
      <c r="C4" s="209"/>
      <c r="D4" s="209"/>
      <c r="E4" s="209"/>
      <c r="F4" s="209"/>
      <c r="G4" s="312" t="s">
        <v>282</v>
      </c>
      <c r="H4" s="209" t="s">
        <v>281</v>
      </c>
      <c r="I4" s="209" t="s">
        <v>15</v>
      </c>
      <c r="J4" s="209"/>
      <c r="K4" s="273">
        <f>Manning!K10</f>
        <v>0</v>
      </c>
      <c r="L4" s="273">
        <f>Manning!L10</f>
        <v>0</v>
      </c>
      <c r="M4" s="273">
        <f>Manning!M10</f>
        <v>0</v>
      </c>
      <c r="N4" s="273">
        <f>Manning!N10</f>
        <v>0</v>
      </c>
      <c r="O4" s="273">
        <f>Manning!O10</f>
        <v>0</v>
      </c>
      <c r="P4" s="273">
        <f>Manning!P10</f>
        <v>0</v>
      </c>
      <c r="Q4" s="273">
        <f>Manning!Q10</f>
        <v>0</v>
      </c>
      <c r="R4" s="587">
        <f>Manning!R10</f>
        <v>0</v>
      </c>
      <c r="S4" s="273">
        <f>Manning!S10</f>
        <v>0</v>
      </c>
      <c r="T4" s="587">
        <f>Manning!T10</f>
        <v>0</v>
      </c>
      <c r="U4" s="273">
        <f>Manning!U10</f>
        <v>0</v>
      </c>
      <c r="V4" s="273">
        <f>Manning!W10</f>
        <v>0</v>
      </c>
      <c r="W4" s="273"/>
      <c r="X4" s="273">
        <f>Manning!K10</f>
        <v>0</v>
      </c>
      <c r="Y4" s="273">
        <f>Manning!L10</f>
        <v>0</v>
      </c>
      <c r="Z4" s="273">
        <f>Manning!M10</f>
        <v>0</v>
      </c>
      <c r="AA4" s="273">
        <f>Manning!N10</f>
        <v>0</v>
      </c>
      <c r="AB4" s="273">
        <f>Manning!O10</f>
        <v>0</v>
      </c>
      <c r="AC4" s="273">
        <f>Manning!P10</f>
        <v>0</v>
      </c>
      <c r="AD4" s="273">
        <f>Manning!Q10</f>
        <v>0</v>
      </c>
      <c r="AE4" s="273">
        <f>Manning!R10</f>
        <v>0</v>
      </c>
      <c r="AF4" s="273">
        <f>Manning!S10</f>
        <v>0</v>
      </c>
      <c r="AG4" s="273">
        <f>Manning!T10</f>
        <v>0</v>
      </c>
      <c r="AH4" s="273">
        <f>Manning!U10</f>
        <v>0</v>
      </c>
      <c r="AI4" s="273">
        <f>Manning!V10</f>
        <v>0</v>
      </c>
      <c r="AJ4" s="273">
        <f>Manning!W10</f>
        <v>0</v>
      </c>
      <c r="AK4" s="604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  <c r="BF4" s="163"/>
      <c r="BG4" s="163"/>
      <c r="BH4" s="163"/>
      <c r="BI4" s="163"/>
      <c r="BJ4" s="163"/>
      <c r="BK4" s="163"/>
      <c r="BL4" s="163"/>
    </row>
    <row r="5" spans="1:64">
      <c r="A5" s="607"/>
      <c r="B5" s="608" t="str">
        <f>Manning!B11</f>
        <v>The Hotel</v>
      </c>
      <c r="C5" s="609"/>
      <c r="D5" s="609"/>
      <c r="E5" s="468"/>
      <c r="F5" s="468"/>
      <c r="G5" s="468"/>
      <c r="H5" s="468"/>
      <c r="I5" s="468"/>
      <c r="J5" s="468"/>
      <c r="K5" s="469"/>
      <c r="L5" s="469"/>
      <c r="M5" s="469"/>
      <c r="N5" s="469"/>
      <c r="O5" s="469"/>
      <c r="P5" s="469"/>
      <c r="Q5" s="469"/>
      <c r="R5" s="585"/>
      <c r="S5" s="469"/>
      <c r="T5" s="585"/>
      <c r="U5" s="469"/>
      <c r="V5" s="469"/>
      <c r="W5" s="469"/>
      <c r="X5" s="495"/>
      <c r="Y5" s="495"/>
      <c r="Z5" s="495"/>
      <c r="AA5" s="495"/>
      <c r="AB5" s="495"/>
      <c r="AC5" s="495"/>
      <c r="AD5" s="495"/>
      <c r="AE5" s="495"/>
      <c r="AF5" s="495"/>
      <c r="AG5" s="495"/>
      <c r="AH5" s="495"/>
      <c r="AI5" s="495"/>
      <c r="AJ5" s="495"/>
      <c r="AK5" s="605"/>
      <c r="AL5" s="25"/>
      <c r="AM5" s="25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296"/>
      <c r="BA5" s="296"/>
      <c r="BB5" s="296"/>
      <c r="BC5" s="296"/>
      <c r="BD5" s="296"/>
      <c r="BE5" s="296"/>
      <c r="BF5" s="296"/>
      <c r="BG5" s="296"/>
      <c r="BH5" s="296"/>
      <c r="BI5" s="296"/>
      <c r="BJ5" s="296"/>
      <c r="BK5" s="296"/>
      <c r="BL5" s="297"/>
    </row>
    <row r="6" spans="1:64">
      <c r="A6" s="442"/>
      <c r="B6" s="459"/>
      <c r="C6" s="467" t="str">
        <f>Manning!C12</f>
        <v>EXECUTIVE OFFICE</v>
      </c>
      <c r="D6" s="459"/>
      <c r="E6" s="459"/>
      <c r="F6" s="459"/>
      <c r="G6" s="459"/>
      <c r="H6" s="459"/>
      <c r="I6" s="459"/>
      <c r="J6" s="459"/>
      <c r="K6" s="459"/>
      <c r="L6" s="459"/>
      <c r="M6" s="459"/>
      <c r="N6" s="459"/>
      <c r="O6" s="459"/>
      <c r="P6" s="459"/>
      <c r="Q6" s="459"/>
      <c r="R6" s="459"/>
      <c r="S6" s="459"/>
      <c r="T6" s="459"/>
      <c r="U6" s="459"/>
      <c r="V6" s="459"/>
      <c r="W6" s="73"/>
      <c r="X6" s="496"/>
      <c r="Y6" s="496"/>
      <c r="Z6" s="496"/>
      <c r="AA6" s="496"/>
      <c r="AB6" s="496"/>
      <c r="AC6" s="496"/>
      <c r="AD6" s="496"/>
      <c r="AE6" s="496"/>
      <c r="AF6" s="496"/>
      <c r="AG6" s="496"/>
      <c r="AH6" s="496"/>
      <c r="AI6" s="496"/>
      <c r="AJ6" s="496"/>
      <c r="AK6" s="596"/>
      <c r="AL6" s="25"/>
      <c r="AM6" s="25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296"/>
      <c r="BA6" s="296"/>
      <c r="BB6" s="296"/>
      <c r="BC6" s="296"/>
      <c r="BD6" s="296"/>
      <c r="BE6" s="296"/>
      <c r="BF6" s="296"/>
      <c r="BG6" s="296"/>
      <c r="BH6" s="296"/>
      <c r="BI6" s="296"/>
      <c r="BJ6" s="296"/>
      <c r="BK6" s="296"/>
      <c r="BL6" s="297"/>
    </row>
    <row r="7" spans="1:64">
      <c r="A7" s="442"/>
      <c r="B7" s="459"/>
      <c r="C7" s="245"/>
      <c r="D7" s="211"/>
      <c r="E7" s="212" t="str">
        <f>Manning!E13</f>
        <v>EXECUTIVE OFFICE</v>
      </c>
      <c r="F7" s="212">
        <f>Manning!F13</f>
        <v>0</v>
      </c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72"/>
      <c r="X7" s="496"/>
      <c r="Y7" s="496"/>
      <c r="Z7" s="496"/>
      <c r="AA7" s="496"/>
      <c r="AB7" s="496"/>
      <c r="AC7" s="496"/>
      <c r="AD7" s="496"/>
      <c r="AE7" s="496"/>
      <c r="AF7" s="496"/>
      <c r="AG7" s="496"/>
      <c r="AH7" s="496"/>
      <c r="AI7" s="496"/>
      <c r="AJ7" s="496"/>
      <c r="AK7" s="144"/>
      <c r="AL7" s="25"/>
      <c r="AM7" s="25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296"/>
      <c r="BA7" s="296"/>
      <c r="BB7" s="296"/>
      <c r="BC7" s="296"/>
      <c r="BD7" s="296"/>
      <c r="BE7" s="296"/>
      <c r="BF7" s="296"/>
      <c r="BG7" s="296"/>
      <c r="BH7" s="296"/>
      <c r="BI7" s="296"/>
      <c r="BJ7" s="296"/>
      <c r="BK7" s="296"/>
      <c r="BL7" s="297"/>
    </row>
    <row r="8" spans="1:64">
      <c r="A8" s="442"/>
      <c r="B8" s="459"/>
      <c r="C8" s="245"/>
      <c r="D8" s="211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213"/>
      <c r="U8" s="213"/>
      <c r="V8" s="213"/>
      <c r="W8" s="55"/>
      <c r="X8" s="497"/>
      <c r="Y8" s="497"/>
      <c r="Z8" s="497"/>
      <c r="AA8" s="497"/>
      <c r="AB8" s="497"/>
      <c r="AC8" s="497"/>
      <c r="AD8" s="497"/>
      <c r="AE8" s="497"/>
      <c r="AF8" s="497"/>
      <c r="AG8" s="497"/>
      <c r="AH8" s="497"/>
      <c r="AI8" s="497"/>
      <c r="AJ8" s="497"/>
      <c r="AK8" s="144"/>
      <c r="AL8" s="25"/>
      <c r="AM8" s="25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296"/>
      <c r="BA8" s="296"/>
      <c r="BB8" s="296"/>
      <c r="BC8" s="296"/>
      <c r="BD8" s="296"/>
      <c r="BE8" s="296"/>
      <c r="BF8" s="296"/>
      <c r="BG8" s="296"/>
      <c r="BH8" s="296"/>
      <c r="BI8" s="296"/>
      <c r="BJ8" s="296"/>
      <c r="BK8" s="296"/>
      <c r="BL8" s="297"/>
    </row>
    <row r="9" spans="1:64" ht="21" customHeight="1">
      <c r="A9" s="442"/>
      <c r="B9" s="459"/>
      <c r="C9" s="245"/>
      <c r="D9" s="211"/>
      <c r="E9" s="214" t="str">
        <f>Manning!E15</f>
        <v>GENERAL MANAGER</v>
      </c>
      <c r="F9" s="214">
        <f>Manning!F15</f>
        <v>0</v>
      </c>
      <c r="G9" s="215">
        <v>1</v>
      </c>
      <c r="H9" s="215" t="str">
        <f>Manning!I15</f>
        <v>FEX</v>
      </c>
      <c r="I9" s="215" t="str">
        <f>Manning!J15</f>
        <v>ExCom/L1</v>
      </c>
      <c r="J9" s="215"/>
      <c r="K9" s="215">
        <f>Manning!K15</f>
        <v>0</v>
      </c>
      <c r="L9" s="215">
        <f>Manning!L15</f>
        <v>0</v>
      </c>
      <c r="M9" s="215">
        <f>Manning!M15</f>
        <v>0</v>
      </c>
      <c r="N9" s="215">
        <f>Manning!N15</f>
        <v>0</v>
      </c>
      <c r="O9" s="215">
        <f>Manning!O15</f>
        <v>0</v>
      </c>
      <c r="P9" s="215">
        <f>Manning!P15</f>
        <v>0</v>
      </c>
      <c r="Q9" s="215">
        <f>Manning!Q15</f>
        <v>0</v>
      </c>
      <c r="R9" s="215">
        <f>Manning!R15</f>
        <v>1</v>
      </c>
      <c r="S9" s="215">
        <f>Manning!S15</f>
        <v>1</v>
      </c>
      <c r="T9" s="215">
        <f>Manning!T15</f>
        <v>1</v>
      </c>
      <c r="U9" s="215">
        <f>Manning!U15</f>
        <v>1</v>
      </c>
      <c r="V9" s="215">
        <f>Manning!W15</f>
        <v>1</v>
      </c>
      <c r="W9" s="147"/>
      <c r="X9" s="498">
        <f>K9*'Salary Level'!$M15</f>
        <v>0</v>
      </c>
      <c r="Y9" s="498">
        <f>L9*'Salary Level'!$M15</f>
        <v>0</v>
      </c>
      <c r="Z9" s="498">
        <f>M9*'Salary Level'!$M15</f>
        <v>0</v>
      </c>
      <c r="AA9" s="498">
        <f>N9*'Salary Level'!$M15</f>
        <v>0</v>
      </c>
      <c r="AB9" s="498">
        <f>O9*'Salary Level'!$M15</f>
        <v>0</v>
      </c>
      <c r="AC9" s="498">
        <f>P9*'Salary Level'!$M15</f>
        <v>0</v>
      </c>
      <c r="AD9" s="498">
        <f>Q9*'Salary Level'!$M15</f>
        <v>0</v>
      </c>
      <c r="AE9" s="498">
        <f>R9*'Salary Level'!$M15</f>
        <v>82360</v>
      </c>
      <c r="AF9" s="498">
        <f>S9*'Salary Level'!$M15</f>
        <v>82360</v>
      </c>
      <c r="AG9" s="498">
        <f>T9*'Salary Level'!$M15</f>
        <v>82360</v>
      </c>
      <c r="AH9" s="498">
        <f>U9*'Salary Level'!$M15</f>
        <v>82360</v>
      </c>
      <c r="AI9" s="498">
        <f>V9*'Salary Level'!$M15</f>
        <v>82360</v>
      </c>
      <c r="AJ9" s="498">
        <f>V9*'Salary Level'!$M15</f>
        <v>82360</v>
      </c>
      <c r="AK9" s="602">
        <f t="shared" ref="AK9:AK15" si="0">SUM(X9:AJ9)</f>
        <v>494160</v>
      </c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296"/>
      <c r="BA9" s="296"/>
      <c r="BB9" s="296"/>
      <c r="BC9" s="296"/>
      <c r="BD9" s="296"/>
      <c r="BE9" s="296"/>
      <c r="BF9" s="296"/>
      <c r="BG9" s="296"/>
      <c r="BH9" s="296"/>
      <c r="BI9" s="296"/>
      <c r="BJ9" s="296"/>
      <c r="BK9" s="296"/>
      <c r="BL9" s="297"/>
    </row>
    <row r="10" spans="1:64">
      <c r="A10" s="442"/>
      <c r="B10" s="459"/>
      <c r="C10" s="245"/>
      <c r="D10" s="211"/>
      <c r="E10" s="214" t="str">
        <f>Manning!E16</f>
        <v>GENERAL MANAGERS' PERSONAL ASSISTANT</v>
      </c>
      <c r="F10" s="214">
        <f>Manning!F16</f>
        <v>0</v>
      </c>
      <c r="G10" s="215">
        <f>Manning!H16</f>
        <v>1</v>
      </c>
      <c r="H10" s="215" t="str">
        <f>Manning!I16</f>
        <v>L</v>
      </c>
      <c r="I10" s="215" t="str">
        <f>Manning!J16</f>
        <v>L4</v>
      </c>
      <c r="J10" s="215"/>
      <c r="K10" s="215">
        <f>Manning!K16</f>
        <v>0</v>
      </c>
      <c r="L10" s="215">
        <f>Manning!L16</f>
        <v>0</v>
      </c>
      <c r="M10" s="215">
        <f>Manning!M16</f>
        <v>0</v>
      </c>
      <c r="N10" s="215">
        <f>Manning!N16</f>
        <v>0</v>
      </c>
      <c r="O10" s="215">
        <f>Manning!O16</f>
        <v>0</v>
      </c>
      <c r="P10" s="215">
        <f>Manning!P16</f>
        <v>0</v>
      </c>
      <c r="Q10" s="215">
        <f>Manning!Q16</f>
        <v>0</v>
      </c>
      <c r="R10" s="215">
        <f>Manning!R16</f>
        <v>0</v>
      </c>
      <c r="S10" s="215">
        <f>Manning!S16</f>
        <v>1</v>
      </c>
      <c r="T10" s="215">
        <f>Manning!T16</f>
        <v>1</v>
      </c>
      <c r="U10" s="215">
        <f>Manning!U16</f>
        <v>1</v>
      </c>
      <c r="V10" s="215">
        <f>Manning!W16</f>
        <v>1</v>
      </c>
      <c r="W10" s="147"/>
      <c r="X10" s="498">
        <f>K10*'Salary Level'!$M16</f>
        <v>0</v>
      </c>
      <c r="Y10" s="498">
        <f>L10*'Salary Level'!$M16</f>
        <v>0</v>
      </c>
      <c r="Z10" s="498">
        <f>M10*'Salary Level'!$M16</f>
        <v>0</v>
      </c>
      <c r="AA10" s="498">
        <f>N10*'Salary Level'!$M16</f>
        <v>0</v>
      </c>
      <c r="AB10" s="498">
        <f>O10*'Salary Level'!$M16</f>
        <v>0</v>
      </c>
      <c r="AC10" s="498">
        <f>P10*'Salary Level'!$M16</f>
        <v>0</v>
      </c>
      <c r="AD10" s="498">
        <f>Q10*'Salary Level'!$M16</f>
        <v>0</v>
      </c>
      <c r="AE10" s="498">
        <f>R10*'Salary Level'!$M16</f>
        <v>0</v>
      </c>
      <c r="AF10" s="498">
        <f>S10*'Salary Level'!$M16</f>
        <v>9940</v>
      </c>
      <c r="AG10" s="498">
        <f>T10*'Salary Level'!$M16</f>
        <v>9940</v>
      </c>
      <c r="AH10" s="498">
        <f>U10*'Salary Level'!$M16</f>
        <v>9940</v>
      </c>
      <c r="AI10" s="498">
        <f>V10*'Salary Level'!$M16</f>
        <v>9940</v>
      </c>
      <c r="AJ10" s="498">
        <f>V10*'Salary Level'!$M16</f>
        <v>9940</v>
      </c>
      <c r="AK10" s="602">
        <f t="shared" si="0"/>
        <v>49700</v>
      </c>
      <c r="AL10" s="163"/>
      <c r="AM10" s="163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4"/>
      <c r="AY10" s="163"/>
      <c r="AZ10" s="298"/>
      <c r="BA10" s="298"/>
      <c r="BB10" s="298"/>
      <c r="BC10" s="298"/>
      <c r="BD10" s="298"/>
      <c r="BE10" s="298"/>
      <c r="BF10" s="298"/>
      <c r="BG10" s="298"/>
      <c r="BH10" s="298"/>
      <c r="BI10" s="298"/>
      <c r="BJ10" s="298"/>
      <c r="BK10" s="298"/>
      <c r="BL10" s="298"/>
    </row>
    <row r="11" spans="1:64" ht="24.75" customHeight="1">
      <c r="A11" s="442"/>
      <c r="B11" s="459"/>
      <c r="C11" s="245"/>
      <c r="D11" s="211"/>
      <c r="E11" s="214" t="str">
        <f>Manning!E17</f>
        <v>EXECUTIVE ASSISTANT MANAGER / ROOMS DIVISION</v>
      </c>
      <c r="F11" s="214">
        <f>Manning!F17</f>
        <v>0</v>
      </c>
      <c r="G11" s="215">
        <f>Manning!H17</f>
        <v>1</v>
      </c>
      <c r="H11" s="215" t="str">
        <f>Manning!I17</f>
        <v>L</v>
      </c>
      <c r="I11" s="215" t="str">
        <f>Manning!J17</f>
        <v>ExCom/L2</v>
      </c>
      <c r="J11" s="215"/>
      <c r="K11" s="215">
        <f>Manning!K17</f>
        <v>0</v>
      </c>
      <c r="L11" s="215">
        <f>Manning!L17</f>
        <v>0</v>
      </c>
      <c r="M11" s="215">
        <f>Manning!M17</f>
        <v>0</v>
      </c>
      <c r="N11" s="215">
        <f>Manning!N17</f>
        <v>0</v>
      </c>
      <c r="O11" s="215">
        <f>Manning!O17</f>
        <v>0</v>
      </c>
      <c r="P11" s="215">
        <f>Manning!P17</f>
        <v>0</v>
      </c>
      <c r="Q11" s="215">
        <f>Manning!Q17</f>
        <v>0</v>
      </c>
      <c r="R11" s="215">
        <f>Manning!R17</f>
        <v>0</v>
      </c>
      <c r="S11" s="215">
        <f>Manning!S17</f>
        <v>1</v>
      </c>
      <c r="T11" s="215">
        <f>Manning!T17</f>
        <v>1</v>
      </c>
      <c r="U11" s="215">
        <f>Manning!U17</f>
        <v>1</v>
      </c>
      <c r="V11" s="215">
        <f>Manning!W17</f>
        <v>1</v>
      </c>
      <c r="W11" s="147"/>
      <c r="X11" s="498">
        <f>K11*'Salary Level'!$M17</f>
        <v>0</v>
      </c>
      <c r="Y11" s="498">
        <f>L11*'Salary Level'!$M17</f>
        <v>0</v>
      </c>
      <c r="Z11" s="498">
        <f>M11*'Salary Level'!$M17</f>
        <v>0</v>
      </c>
      <c r="AA11" s="498">
        <f>N11*'Salary Level'!$M17</f>
        <v>0</v>
      </c>
      <c r="AB11" s="498">
        <f>O11*'Salary Level'!$M17</f>
        <v>0</v>
      </c>
      <c r="AC11" s="498">
        <f>P11*'Salary Level'!$M17</f>
        <v>0</v>
      </c>
      <c r="AD11" s="498">
        <f>Q11*'Salary Level'!$M17</f>
        <v>0</v>
      </c>
      <c r="AE11" s="498">
        <f>R11*'Salary Level'!$M17</f>
        <v>0</v>
      </c>
      <c r="AF11" s="498">
        <f>S11*'Salary Level'!$M17</f>
        <v>39050</v>
      </c>
      <c r="AG11" s="498">
        <f>T11*'Salary Level'!$M17</f>
        <v>39050</v>
      </c>
      <c r="AH11" s="498">
        <f>U11*'Salary Level'!$M17</f>
        <v>39050</v>
      </c>
      <c r="AI11" s="498">
        <f>V11*'Salary Level'!$M17</f>
        <v>39050</v>
      </c>
      <c r="AJ11" s="498">
        <f>V11*'Salary Level'!$M17</f>
        <v>39050</v>
      </c>
      <c r="AK11" s="602">
        <f t="shared" si="0"/>
        <v>195250</v>
      </c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4"/>
      <c r="AY11" s="13"/>
      <c r="AZ11" s="48"/>
      <c r="BA11" s="48"/>
    </row>
    <row r="12" spans="1:64" ht="23.25" customHeight="1">
      <c r="A12" s="442"/>
      <c r="B12" s="459"/>
      <c r="C12" s="245"/>
      <c r="D12" s="211"/>
      <c r="E12" s="214" t="str">
        <f>Manning!E18</f>
        <v>EXECUTIVE ASSISTANT MANAGER / FOOD &amp; BEVERAGE</v>
      </c>
      <c r="F12" s="214">
        <f>Manning!F18</f>
        <v>0</v>
      </c>
      <c r="G12" s="215">
        <f>Manning!H18</f>
        <v>1</v>
      </c>
      <c r="H12" s="215" t="str">
        <f>Manning!I18</f>
        <v>L</v>
      </c>
      <c r="I12" s="215" t="str">
        <f>Manning!J18</f>
        <v>ExCom/L2</v>
      </c>
      <c r="J12" s="215"/>
      <c r="K12" s="215">
        <f>Manning!K18</f>
        <v>0</v>
      </c>
      <c r="L12" s="215">
        <f>Manning!L18</f>
        <v>0</v>
      </c>
      <c r="M12" s="215">
        <f>Manning!M18</f>
        <v>0</v>
      </c>
      <c r="N12" s="215">
        <f>Manning!N18</f>
        <v>0</v>
      </c>
      <c r="O12" s="215">
        <f>Manning!O18</f>
        <v>0</v>
      </c>
      <c r="P12" s="215">
        <f>Manning!P18</f>
        <v>0</v>
      </c>
      <c r="Q12" s="215">
        <f>Manning!Q18</f>
        <v>0</v>
      </c>
      <c r="R12" s="215">
        <f>Manning!R18</f>
        <v>0</v>
      </c>
      <c r="S12" s="215">
        <f>Manning!S18</f>
        <v>1</v>
      </c>
      <c r="T12" s="215">
        <f>Manning!T18</f>
        <v>1</v>
      </c>
      <c r="U12" s="215">
        <f>Manning!U18</f>
        <v>1</v>
      </c>
      <c r="V12" s="215">
        <f>Manning!W18</f>
        <v>1</v>
      </c>
      <c r="W12" s="147"/>
      <c r="X12" s="498">
        <f>K12*'Salary Level'!$M18</f>
        <v>0</v>
      </c>
      <c r="Y12" s="498">
        <f>L12*'Salary Level'!$M18</f>
        <v>0</v>
      </c>
      <c r="Z12" s="498">
        <f>M12*'Salary Level'!$M18</f>
        <v>0</v>
      </c>
      <c r="AA12" s="498">
        <f>N12*'Salary Level'!$M18</f>
        <v>0</v>
      </c>
      <c r="AB12" s="498">
        <f>O12*'Salary Level'!$M18</f>
        <v>0</v>
      </c>
      <c r="AC12" s="498">
        <f>P12*'Salary Level'!$M18</f>
        <v>0</v>
      </c>
      <c r="AD12" s="498">
        <f>Q12*'Salary Level'!$M18</f>
        <v>0</v>
      </c>
      <c r="AE12" s="498">
        <f>R12*'Salary Level'!$M18</f>
        <v>0</v>
      </c>
      <c r="AF12" s="498">
        <f>S12*'Salary Level'!$M18</f>
        <v>51120</v>
      </c>
      <c r="AG12" s="498">
        <f>T12*'Salary Level'!$M18</f>
        <v>51120</v>
      </c>
      <c r="AH12" s="498">
        <f>U12*'Salary Level'!$M18</f>
        <v>51120</v>
      </c>
      <c r="AI12" s="498">
        <f>V12*'Salary Level'!$M18</f>
        <v>51120</v>
      </c>
      <c r="AJ12" s="498">
        <f>V12*'Salary Level'!$M18</f>
        <v>51120</v>
      </c>
      <c r="AK12" s="602">
        <f t="shared" si="0"/>
        <v>255600</v>
      </c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4"/>
      <c r="AY12" s="163"/>
      <c r="AZ12" s="163"/>
      <c r="BA12" s="163"/>
      <c r="BB12" s="163"/>
      <c r="BC12" s="163"/>
      <c r="BD12" s="163"/>
      <c r="BE12" s="163"/>
      <c r="BF12" s="163"/>
      <c r="BG12" s="163"/>
      <c r="BH12" s="163"/>
      <c r="BI12" s="163"/>
      <c r="BJ12" s="163"/>
      <c r="BK12" s="163"/>
      <c r="BL12" s="163"/>
    </row>
    <row r="13" spans="1:64">
      <c r="A13" s="442"/>
      <c r="B13" s="459"/>
      <c r="C13" s="245"/>
      <c r="D13" s="211"/>
      <c r="E13" s="214" t="str">
        <f>Manning!E19</f>
        <v>ADDITIONAL POSITION</v>
      </c>
      <c r="F13" s="214">
        <f>Manning!F19</f>
        <v>0</v>
      </c>
      <c r="G13" s="215">
        <f>Manning!H19</f>
        <v>0</v>
      </c>
      <c r="H13" s="215">
        <f>Manning!I19</f>
        <v>0</v>
      </c>
      <c r="I13" s="215">
        <f>Manning!J19</f>
        <v>0</v>
      </c>
      <c r="J13" s="215"/>
      <c r="K13" s="215">
        <f>Manning!K19</f>
        <v>0</v>
      </c>
      <c r="L13" s="215">
        <f>Manning!L19</f>
        <v>0</v>
      </c>
      <c r="M13" s="215">
        <f>Manning!M19</f>
        <v>0</v>
      </c>
      <c r="N13" s="215">
        <f>Manning!N19</f>
        <v>0</v>
      </c>
      <c r="O13" s="215">
        <f>Manning!O19</f>
        <v>0</v>
      </c>
      <c r="P13" s="215">
        <f>Manning!P19</f>
        <v>0</v>
      </c>
      <c r="Q13" s="215">
        <f>Manning!Q19</f>
        <v>0</v>
      </c>
      <c r="R13" s="215">
        <f>Manning!R19</f>
        <v>0</v>
      </c>
      <c r="S13" s="215">
        <f>Manning!S19</f>
        <v>0</v>
      </c>
      <c r="T13" s="215">
        <f>Manning!T19</f>
        <v>0</v>
      </c>
      <c r="U13" s="215">
        <f>Manning!U19</f>
        <v>0</v>
      </c>
      <c r="V13" s="215">
        <f>Manning!W19</f>
        <v>0</v>
      </c>
      <c r="W13" s="147"/>
      <c r="X13" s="498">
        <f>K13*'Salary Level'!$M19</f>
        <v>0</v>
      </c>
      <c r="Y13" s="498">
        <f>L13*'Salary Level'!$M19</f>
        <v>0</v>
      </c>
      <c r="Z13" s="498">
        <f>M13*'Salary Level'!$M19</f>
        <v>0</v>
      </c>
      <c r="AA13" s="498">
        <f>N13*'Salary Level'!$M19</f>
        <v>0</v>
      </c>
      <c r="AB13" s="498">
        <f>O13*'Salary Level'!$M19</f>
        <v>0</v>
      </c>
      <c r="AC13" s="498">
        <f>P13*'Salary Level'!$M19</f>
        <v>0</v>
      </c>
      <c r="AD13" s="498">
        <f>Q13*'Salary Level'!$M19</f>
        <v>0</v>
      </c>
      <c r="AE13" s="498">
        <f>R13*'Salary Level'!$M19</f>
        <v>0</v>
      </c>
      <c r="AF13" s="498">
        <f>S13*'Salary Level'!$M19</f>
        <v>0</v>
      </c>
      <c r="AG13" s="498">
        <f>T13*'Salary Level'!$M19</f>
        <v>0</v>
      </c>
      <c r="AH13" s="498">
        <f>U13*'Salary Level'!$M19</f>
        <v>0</v>
      </c>
      <c r="AI13" s="498">
        <f>V13*'Salary Level'!$M19</f>
        <v>0</v>
      </c>
      <c r="AJ13" s="498">
        <f>V13*'Salary Level'!$M19</f>
        <v>0</v>
      </c>
      <c r="AK13" s="602">
        <f t="shared" si="0"/>
        <v>0</v>
      </c>
      <c r="AL13" s="25"/>
      <c r="AM13" s="25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296"/>
      <c r="BA13" s="296"/>
      <c r="BB13" s="296"/>
      <c r="BC13" s="296"/>
      <c r="BD13" s="296"/>
      <c r="BE13" s="296"/>
      <c r="BF13" s="296"/>
      <c r="BG13" s="296"/>
      <c r="BH13" s="296"/>
      <c r="BI13" s="296"/>
      <c r="BJ13" s="296"/>
      <c r="BK13" s="296"/>
      <c r="BL13" s="297"/>
    </row>
    <row r="14" spans="1:64">
      <c r="A14" s="442"/>
      <c r="B14" s="459"/>
      <c r="C14" s="245"/>
      <c r="D14" s="211"/>
      <c r="E14" s="214" t="str">
        <f>Manning!E20</f>
        <v>MANAGEMENT SECRETARY</v>
      </c>
      <c r="F14" s="214">
        <f>Manning!F20</f>
        <v>0</v>
      </c>
      <c r="G14" s="215">
        <f>Manning!H20</f>
        <v>1</v>
      </c>
      <c r="H14" s="215" t="str">
        <f>Manning!I20</f>
        <v>L</v>
      </c>
      <c r="I14" s="215" t="str">
        <f>Manning!J20</f>
        <v>L4</v>
      </c>
      <c r="J14" s="215"/>
      <c r="K14" s="215">
        <f>Manning!K20</f>
        <v>0</v>
      </c>
      <c r="L14" s="215">
        <f>Manning!L20</f>
        <v>0</v>
      </c>
      <c r="M14" s="215">
        <f>Manning!M20</f>
        <v>0</v>
      </c>
      <c r="N14" s="215">
        <f>Manning!N20</f>
        <v>0</v>
      </c>
      <c r="O14" s="215">
        <f>Manning!O20</f>
        <v>0</v>
      </c>
      <c r="P14" s="215">
        <f>Manning!P20</f>
        <v>0</v>
      </c>
      <c r="Q14" s="215">
        <f>Manning!Q20</f>
        <v>0</v>
      </c>
      <c r="R14" s="215">
        <f>Manning!R20</f>
        <v>0</v>
      </c>
      <c r="S14" s="215">
        <f>Manning!S20</f>
        <v>1</v>
      </c>
      <c r="T14" s="215">
        <f>Manning!T20</f>
        <v>1</v>
      </c>
      <c r="U14" s="215">
        <f>Manning!U20</f>
        <v>1</v>
      </c>
      <c r="V14" s="215">
        <f>Manning!W20</f>
        <v>1</v>
      </c>
      <c r="W14" s="147"/>
      <c r="X14" s="498">
        <f>K14*'Salary Level'!$M20</f>
        <v>0</v>
      </c>
      <c r="Y14" s="498">
        <f>L14*'Salary Level'!$M20</f>
        <v>0</v>
      </c>
      <c r="Z14" s="498">
        <f>M14*'Salary Level'!$M20</f>
        <v>0</v>
      </c>
      <c r="AA14" s="498">
        <f>N14*'Salary Level'!$M20</f>
        <v>0</v>
      </c>
      <c r="AB14" s="498">
        <f>O14*'Salary Level'!$M20</f>
        <v>0</v>
      </c>
      <c r="AC14" s="498">
        <f>P14*'Salary Level'!$M20</f>
        <v>0</v>
      </c>
      <c r="AD14" s="498">
        <f>Q14*'Salary Level'!$M20</f>
        <v>0</v>
      </c>
      <c r="AE14" s="498">
        <f>R14*'Salary Level'!$M20</f>
        <v>0</v>
      </c>
      <c r="AF14" s="498">
        <f>S14*'Salary Level'!$M20</f>
        <v>7100</v>
      </c>
      <c r="AG14" s="498">
        <f>T14*'Salary Level'!$M20</f>
        <v>7100</v>
      </c>
      <c r="AH14" s="498">
        <f>U14*'Salary Level'!$M20</f>
        <v>7100</v>
      </c>
      <c r="AI14" s="498">
        <f>V14*'Salary Level'!$M20</f>
        <v>7100</v>
      </c>
      <c r="AJ14" s="498">
        <f>V14*'Salary Level'!$M20</f>
        <v>7100</v>
      </c>
      <c r="AK14" s="602">
        <f t="shared" si="0"/>
        <v>35500</v>
      </c>
      <c r="AL14" s="25"/>
      <c r="AM14" s="25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296"/>
      <c r="BA14" s="296"/>
      <c r="BB14" s="296"/>
      <c r="BC14" s="296"/>
      <c r="BD14" s="296"/>
      <c r="BE14" s="296"/>
      <c r="BF14" s="296"/>
      <c r="BG14" s="296"/>
      <c r="BH14" s="296"/>
      <c r="BI14" s="296"/>
      <c r="BJ14" s="296"/>
      <c r="BK14" s="296"/>
      <c r="BL14" s="297"/>
    </row>
    <row r="15" spans="1:64">
      <c r="A15" s="442"/>
      <c r="B15" s="459"/>
      <c r="C15" s="245"/>
      <c r="D15" s="211"/>
      <c r="E15" s="214" t="str">
        <f>Manning!E21</f>
        <v>MANAGEMENT DRIVER</v>
      </c>
      <c r="F15" s="214"/>
      <c r="G15" s="215">
        <f>Manning!H21</f>
        <v>1</v>
      </c>
      <c r="H15" s="215">
        <f>Manning!I21</f>
        <v>0</v>
      </c>
      <c r="I15" s="215" t="str">
        <f>Manning!J21</f>
        <v>L7</v>
      </c>
      <c r="J15" s="215"/>
      <c r="K15" s="215">
        <f>Manning!K21</f>
        <v>0</v>
      </c>
      <c r="L15" s="215">
        <f>Manning!L21</f>
        <v>0</v>
      </c>
      <c r="M15" s="215">
        <f>Manning!M21</f>
        <v>0</v>
      </c>
      <c r="N15" s="215">
        <f>Manning!N21</f>
        <v>0</v>
      </c>
      <c r="O15" s="215">
        <f>Manning!O21</f>
        <v>0</v>
      </c>
      <c r="P15" s="215">
        <f>Manning!P21</f>
        <v>0</v>
      </c>
      <c r="Q15" s="215">
        <f>Manning!Q21</f>
        <v>0</v>
      </c>
      <c r="R15" s="215">
        <f>Manning!R21</f>
        <v>0</v>
      </c>
      <c r="S15" s="215">
        <f>Manning!S21</f>
        <v>1</v>
      </c>
      <c r="T15" s="215">
        <f>Manning!T21</f>
        <v>1</v>
      </c>
      <c r="U15" s="215">
        <f>Manning!U21</f>
        <v>1</v>
      </c>
      <c r="V15" s="215">
        <f>Manning!W21</f>
        <v>1</v>
      </c>
      <c r="W15" s="147"/>
      <c r="X15" s="498">
        <f>K15*'Salary Level'!$M21</f>
        <v>0</v>
      </c>
      <c r="Y15" s="498">
        <f>L15*'Salary Level'!$M21</f>
        <v>0</v>
      </c>
      <c r="Z15" s="498">
        <f>M15*'Salary Level'!$M21</f>
        <v>0</v>
      </c>
      <c r="AA15" s="498">
        <f>N15*'Salary Level'!$M21</f>
        <v>0</v>
      </c>
      <c r="AB15" s="498">
        <f>O15*'Salary Level'!$M21</f>
        <v>0</v>
      </c>
      <c r="AC15" s="498">
        <f>P15*'Salary Level'!$M21</f>
        <v>0</v>
      </c>
      <c r="AD15" s="498">
        <f>Q15*'Salary Level'!$M21</f>
        <v>0</v>
      </c>
      <c r="AE15" s="498">
        <f>R15*'Salary Level'!$M21</f>
        <v>0</v>
      </c>
      <c r="AF15" s="498">
        <f>S15*'Salary Level'!$M21</f>
        <v>3550</v>
      </c>
      <c r="AG15" s="498">
        <f>T15*'Salary Level'!$M21</f>
        <v>3550</v>
      </c>
      <c r="AH15" s="498">
        <f>U15*'Salary Level'!$M21</f>
        <v>3550</v>
      </c>
      <c r="AI15" s="498">
        <f>V15*'Salary Level'!$M21</f>
        <v>3550</v>
      </c>
      <c r="AJ15" s="498">
        <f>V15*'Salary Level'!$M21</f>
        <v>3550</v>
      </c>
      <c r="AK15" s="602">
        <f t="shared" si="0"/>
        <v>17750</v>
      </c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"/>
      <c r="AY15" s="163"/>
      <c r="AZ15" s="163"/>
      <c r="BA15" s="163"/>
      <c r="BB15" s="163"/>
      <c r="BC15" s="163"/>
      <c r="BD15" s="163"/>
      <c r="BE15" s="163"/>
      <c r="BF15" s="163"/>
      <c r="BG15" s="163"/>
      <c r="BH15" s="163"/>
      <c r="BI15" s="163"/>
      <c r="BJ15" s="163"/>
      <c r="BK15" s="163"/>
      <c r="BL15" s="163"/>
    </row>
    <row r="16" spans="1:64">
      <c r="A16" s="442"/>
      <c r="B16" s="459"/>
      <c r="C16" s="245"/>
      <c r="D16" s="211"/>
      <c r="E16" s="216"/>
      <c r="F16" s="216"/>
      <c r="G16" s="216"/>
      <c r="H16" s="216"/>
      <c r="I16" s="216"/>
      <c r="J16" s="216"/>
      <c r="K16" s="274"/>
      <c r="L16" s="274"/>
      <c r="M16" s="274"/>
      <c r="N16" s="274"/>
      <c r="O16" s="274"/>
      <c r="P16" s="274"/>
      <c r="Q16" s="274"/>
      <c r="R16" s="274"/>
      <c r="S16" s="274"/>
      <c r="T16" s="274"/>
      <c r="U16" s="274"/>
      <c r="V16" s="274"/>
      <c r="W16" s="61"/>
      <c r="X16" s="499"/>
      <c r="Y16" s="499"/>
      <c r="Z16" s="499"/>
      <c r="AA16" s="499"/>
      <c r="AB16" s="499"/>
      <c r="AC16" s="499"/>
      <c r="AD16" s="499"/>
      <c r="AE16" s="499"/>
      <c r="AF16" s="499"/>
      <c r="AG16" s="499"/>
      <c r="AH16" s="499"/>
      <c r="AI16" s="499"/>
      <c r="AJ16" s="499"/>
      <c r="AK16" s="602">
        <f t="shared" ref="AK16:AK79" si="1">SUM(X16:AJ16)</f>
        <v>0</v>
      </c>
      <c r="AL16" s="25"/>
      <c r="AM16" s="25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296"/>
      <c r="BA16" s="296"/>
      <c r="BB16" s="296"/>
      <c r="BC16" s="296"/>
      <c r="BD16" s="296"/>
      <c r="BE16" s="296"/>
      <c r="BF16" s="296"/>
      <c r="BG16" s="296"/>
      <c r="BH16" s="296"/>
      <c r="BI16" s="296"/>
      <c r="BJ16" s="296"/>
      <c r="BK16" s="296"/>
      <c r="BL16" s="297"/>
    </row>
    <row r="17" spans="1:64">
      <c r="A17" s="442"/>
      <c r="B17" s="459"/>
      <c r="C17" s="245"/>
      <c r="D17" s="217"/>
      <c r="E17" s="218" t="str">
        <f>"TOTAL "&amp;E7</f>
        <v>TOTAL EXECUTIVE OFFICE</v>
      </c>
      <c r="F17" s="218"/>
      <c r="G17" s="219">
        <f>SUM(G8:G16)</f>
        <v>6</v>
      </c>
      <c r="H17" s="218"/>
      <c r="I17" s="218"/>
      <c r="J17" s="218"/>
      <c r="K17" s="219">
        <f>Manning!K23</f>
        <v>0</v>
      </c>
      <c r="L17" s="219">
        <f>Manning!L23</f>
        <v>0</v>
      </c>
      <c r="M17" s="219">
        <f>Manning!M23</f>
        <v>0</v>
      </c>
      <c r="N17" s="219">
        <f>Manning!N23</f>
        <v>0</v>
      </c>
      <c r="O17" s="219">
        <f>Manning!O23</f>
        <v>0</v>
      </c>
      <c r="P17" s="219">
        <f>Manning!P23</f>
        <v>0</v>
      </c>
      <c r="Q17" s="219">
        <f>Manning!Q23</f>
        <v>0</v>
      </c>
      <c r="R17" s="219">
        <f>Manning!R23</f>
        <v>1</v>
      </c>
      <c r="S17" s="219">
        <f>Manning!S23</f>
        <v>6</v>
      </c>
      <c r="T17" s="219">
        <f>Manning!T23</f>
        <v>6</v>
      </c>
      <c r="U17" s="219">
        <f>Manning!U23</f>
        <v>6</v>
      </c>
      <c r="V17" s="219">
        <f>Manning!W23</f>
        <v>6</v>
      </c>
      <c r="W17" s="130"/>
      <c r="X17" s="500">
        <f>SUM(X8:X16)</f>
        <v>0</v>
      </c>
      <c r="Y17" s="500">
        <f t="shared" ref="Y17:AJ17" si="2">SUM(Y8:Y16)</f>
        <v>0</v>
      </c>
      <c r="Z17" s="500">
        <f t="shared" si="2"/>
        <v>0</v>
      </c>
      <c r="AA17" s="500">
        <f t="shared" si="2"/>
        <v>0</v>
      </c>
      <c r="AB17" s="500">
        <f t="shared" si="2"/>
        <v>0</v>
      </c>
      <c r="AC17" s="500">
        <f>SUM(AC8:AC16)</f>
        <v>0</v>
      </c>
      <c r="AD17" s="500">
        <f t="shared" si="2"/>
        <v>0</v>
      </c>
      <c r="AE17" s="500">
        <f t="shared" si="2"/>
        <v>82360</v>
      </c>
      <c r="AF17" s="500">
        <f t="shared" si="2"/>
        <v>193120</v>
      </c>
      <c r="AG17" s="500">
        <f t="shared" si="2"/>
        <v>193120</v>
      </c>
      <c r="AH17" s="500">
        <f>SUM(AH8:AH16)</f>
        <v>193120</v>
      </c>
      <c r="AI17" s="500">
        <f>SUM(AI8:AI16)</f>
        <v>193120</v>
      </c>
      <c r="AJ17" s="500">
        <f t="shared" si="2"/>
        <v>193120</v>
      </c>
      <c r="AK17" s="602">
        <f t="shared" si="1"/>
        <v>1047960</v>
      </c>
      <c r="AL17" s="25"/>
      <c r="AM17" s="25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296"/>
      <c r="BA17" s="296"/>
      <c r="BB17" s="296"/>
      <c r="BC17" s="296"/>
      <c r="BD17" s="296"/>
      <c r="BE17" s="296"/>
      <c r="BF17" s="296"/>
      <c r="BG17" s="296"/>
      <c r="BH17" s="296"/>
      <c r="BI17" s="296"/>
      <c r="BJ17" s="296"/>
      <c r="BK17" s="296"/>
      <c r="BL17" s="297"/>
    </row>
    <row r="18" spans="1:64">
      <c r="A18" s="442"/>
      <c r="B18" s="459"/>
      <c r="C18" s="461" t="str">
        <f>"TOTAL "&amp;C6</f>
        <v>TOTAL EXECUTIVE OFFICE</v>
      </c>
      <c r="D18" s="459"/>
      <c r="E18" s="212"/>
      <c r="F18" s="212"/>
      <c r="G18" s="276">
        <f>G17</f>
        <v>6</v>
      </c>
      <c r="H18" s="212"/>
      <c r="I18" s="212"/>
      <c r="J18" s="212"/>
      <c r="K18" s="276">
        <f>Manning!K24</f>
        <v>0</v>
      </c>
      <c r="L18" s="276">
        <f>Manning!L24</f>
        <v>0</v>
      </c>
      <c r="M18" s="276">
        <f>Manning!M24</f>
        <v>0</v>
      </c>
      <c r="N18" s="276">
        <f>Manning!N24</f>
        <v>0</v>
      </c>
      <c r="O18" s="276">
        <f>Manning!O24</f>
        <v>0</v>
      </c>
      <c r="P18" s="276">
        <f>Manning!P24</f>
        <v>0</v>
      </c>
      <c r="Q18" s="276">
        <f>Manning!Q24</f>
        <v>0</v>
      </c>
      <c r="R18" s="276">
        <f>Manning!R24</f>
        <v>1</v>
      </c>
      <c r="S18" s="276">
        <f>Manning!S24</f>
        <v>6</v>
      </c>
      <c r="T18" s="276">
        <f>Manning!T24</f>
        <v>6</v>
      </c>
      <c r="U18" s="276">
        <f>Manning!U24</f>
        <v>6</v>
      </c>
      <c r="V18" s="276">
        <f>Manning!W24</f>
        <v>6</v>
      </c>
      <c r="W18" s="73"/>
      <c r="X18" s="496">
        <f>X17</f>
        <v>0</v>
      </c>
      <c r="Y18" s="496">
        <f t="shared" ref="Y18:AJ18" si="3">Y17</f>
        <v>0</v>
      </c>
      <c r="Z18" s="496">
        <f t="shared" si="3"/>
        <v>0</v>
      </c>
      <c r="AA18" s="496">
        <f t="shared" si="3"/>
        <v>0</v>
      </c>
      <c r="AB18" s="496">
        <f t="shared" si="3"/>
        <v>0</v>
      </c>
      <c r="AC18" s="496">
        <f>AC17</f>
        <v>0</v>
      </c>
      <c r="AD18" s="496">
        <f t="shared" si="3"/>
        <v>0</v>
      </c>
      <c r="AE18" s="496">
        <f t="shared" si="3"/>
        <v>82360</v>
      </c>
      <c r="AF18" s="496">
        <f t="shared" si="3"/>
        <v>193120</v>
      </c>
      <c r="AG18" s="496">
        <f t="shared" si="3"/>
        <v>193120</v>
      </c>
      <c r="AH18" s="496">
        <f t="shared" si="3"/>
        <v>193120</v>
      </c>
      <c r="AI18" s="496">
        <f t="shared" si="3"/>
        <v>193120</v>
      </c>
      <c r="AJ18" s="496">
        <f t="shared" si="3"/>
        <v>193120</v>
      </c>
      <c r="AK18" s="602">
        <f t="shared" si="1"/>
        <v>1047960</v>
      </c>
      <c r="AL18" s="25"/>
      <c r="AM18" s="25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296"/>
      <c r="BA18" s="296"/>
      <c r="BB18" s="296"/>
      <c r="BC18" s="296"/>
      <c r="BD18" s="296"/>
      <c r="BE18" s="296"/>
      <c r="BF18" s="296"/>
      <c r="BG18" s="296"/>
      <c r="BH18" s="296"/>
      <c r="BI18" s="296"/>
      <c r="BJ18" s="296"/>
      <c r="BK18" s="296"/>
      <c r="BL18" s="297"/>
    </row>
    <row r="19" spans="1:64">
      <c r="A19" s="442"/>
      <c r="B19" s="245"/>
      <c r="C19" s="245"/>
      <c r="D19" s="245"/>
      <c r="E19" s="220"/>
      <c r="F19" s="220"/>
      <c r="G19" s="220"/>
      <c r="H19" s="220"/>
      <c r="I19" s="220"/>
      <c r="J19" s="220"/>
      <c r="K19" s="275"/>
      <c r="L19" s="275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87"/>
      <c r="X19" s="501"/>
      <c r="Y19" s="501"/>
      <c r="Z19" s="501"/>
      <c r="AA19" s="501"/>
      <c r="AB19" s="501"/>
      <c r="AC19" s="501"/>
      <c r="AD19" s="501"/>
      <c r="AE19" s="501"/>
      <c r="AF19" s="501"/>
      <c r="AG19" s="501"/>
      <c r="AH19" s="501"/>
      <c r="AI19" s="501"/>
      <c r="AJ19" s="502"/>
      <c r="AK19" s="602">
        <f t="shared" si="1"/>
        <v>0</v>
      </c>
      <c r="AL19" s="25"/>
      <c r="AM19" s="25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296"/>
      <c r="BA19" s="296"/>
      <c r="BB19" s="296"/>
      <c r="BC19" s="296"/>
      <c r="BD19" s="296"/>
      <c r="BE19" s="296"/>
      <c r="BF19" s="296"/>
      <c r="BG19" s="296"/>
      <c r="BH19" s="296"/>
      <c r="BI19" s="296"/>
      <c r="BJ19" s="296"/>
      <c r="BK19" s="296"/>
      <c r="BL19" s="297"/>
    </row>
    <row r="20" spans="1:64">
      <c r="A20" s="442"/>
      <c r="B20" s="457"/>
      <c r="C20" s="458" t="str">
        <f>Manning!C26</f>
        <v xml:space="preserve">ROOMS DIVISION </v>
      </c>
      <c r="D20" s="459"/>
      <c r="E20" s="212"/>
      <c r="F20" s="212"/>
      <c r="G20" s="212"/>
      <c r="H20" s="212"/>
      <c r="I20" s="212"/>
      <c r="J20" s="212"/>
      <c r="K20" s="276"/>
      <c r="L20" s="276"/>
      <c r="M20" s="276"/>
      <c r="N20" s="276"/>
      <c r="O20" s="276"/>
      <c r="P20" s="276"/>
      <c r="Q20" s="276"/>
      <c r="R20" s="276"/>
      <c r="S20" s="276"/>
      <c r="T20" s="276"/>
      <c r="U20" s="276"/>
      <c r="V20" s="276"/>
      <c r="W20" s="72"/>
      <c r="X20" s="496"/>
      <c r="Y20" s="496"/>
      <c r="Z20" s="496"/>
      <c r="AA20" s="496"/>
      <c r="AB20" s="496"/>
      <c r="AC20" s="496"/>
      <c r="AD20" s="496"/>
      <c r="AE20" s="496"/>
      <c r="AF20" s="496"/>
      <c r="AG20" s="496"/>
      <c r="AH20" s="496"/>
      <c r="AI20" s="496"/>
      <c r="AJ20" s="496"/>
      <c r="AK20" s="602">
        <f t="shared" si="1"/>
        <v>0</v>
      </c>
      <c r="AL20" s="25"/>
      <c r="AM20" s="25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296"/>
      <c r="BA20" s="296"/>
      <c r="BB20" s="296"/>
      <c r="BC20" s="296"/>
      <c r="BD20" s="296"/>
      <c r="BE20" s="296"/>
      <c r="BF20" s="296"/>
      <c r="BG20" s="296"/>
      <c r="BH20" s="296"/>
      <c r="BI20" s="296"/>
      <c r="BJ20" s="296"/>
      <c r="BK20" s="296"/>
      <c r="BL20" s="297"/>
    </row>
    <row r="21" spans="1:64">
      <c r="A21" s="442"/>
      <c r="B21" s="457"/>
      <c r="C21" s="245"/>
      <c r="D21" s="211"/>
      <c r="E21" s="212" t="str">
        <f>Manning!E27</f>
        <v>ROOMS DIVISION ADMINISTRATION</v>
      </c>
      <c r="F21" s="212"/>
      <c r="G21" s="212"/>
      <c r="H21" s="212"/>
      <c r="I21" s="212"/>
      <c r="J21" s="212"/>
      <c r="K21" s="276"/>
      <c r="L21" s="276"/>
      <c r="M21" s="276"/>
      <c r="N21" s="276"/>
      <c r="O21" s="276"/>
      <c r="P21" s="276"/>
      <c r="Q21" s="276"/>
      <c r="R21" s="276"/>
      <c r="S21" s="276"/>
      <c r="T21" s="276"/>
      <c r="U21" s="276"/>
      <c r="V21" s="276"/>
      <c r="W21" s="72"/>
      <c r="X21" s="496"/>
      <c r="Y21" s="496"/>
      <c r="Z21" s="496"/>
      <c r="AA21" s="496"/>
      <c r="AB21" s="496"/>
      <c r="AC21" s="496"/>
      <c r="AD21" s="496"/>
      <c r="AE21" s="496"/>
      <c r="AF21" s="496"/>
      <c r="AG21" s="496"/>
      <c r="AH21" s="496"/>
      <c r="AI21" s="496"/>
      <c r="AJ21" s="496"/>
      <c r="AK21" s="602">
        <f t="shared" si="1"/>
        <v>0</v>
      </c>
      <c r="AL21" s="25"/>
      <c r="AM21" s="25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296"/>
      <c r="BA21" s="296"/>
      <c r="BB21" s="296"/>
      <c r="BC21" s="296"/>
      <c r="BD21" s="296"/>
      <c r="BE21" s="296"/>
      <c r="BF21" s="296"/>
      <c r="BG21" s="296"/>
      <c r="BH21" s="296"/>
      <c r="BI21" s="296"/>
      <c r="BJ21" s="296"/>
      <c r="BK21" s="296"/>
      <c r="BL21" s="297"/>
    </row>
    <row r="22" spans="1:64" s="5" customFormat="1">
      <c r="A22" s="442"/>
      <c r="B22" s="457"/>
      <c r="C22" s="245"/>
      <c r="D22" s="211"/>
      <c r="E22" s="213"/>
      <c r="F22" s="213"/>
      <c r="G22" s="213"/>
      <c r="H22" s="213"/>
      <c r="I22" s="213"/>
      <c r="J22" s="213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55"/>
      <c r="X22" s="497"/>
      <c r="Y22" s="497"/>
      <c r="Z22" s="497"/>
      <c r="AA22" s="497"/>
      <c r="AB22" s="497"/>
      <c r="AC22" s="497"/>
      <c r="AD22" s="497"/>
      <c r="AE22" s="497"/>
      <c r="AF22" s="497"/>
      <c r="AG22" s="497"/>
      <c r="AH22" s="497"/>
      <c r="AI22" s="497"/>
      <c r="AJ22" s="497"/>
      <c r="AK22" s="602">
        <f t="shared" si="1"/>
        <v>0</v>
      </c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4"/>
      <c r="AY22" s="299"/>
      <c r="AZ22" s="300"/>
      <c r="BA22" s="300"/>
      <c r="BB22" s="300"/>
      <c r="BC22" s="300"/>
      <c r="BD22" s="300"/>
      <c r="BE22" s="300"/>
      <c r="BF22" s="300"/>
      <c r="BG22" s="300"/>
      <c r="BH22" s="300"/>
      <c r="BI22" s="300"/>
      <c r="BJ22" s="300"/>
      <c r="BK22" s="300"/>
      <c r="BL22" s="298"/>
    </row>
    <row r="23" spans="1:64">
      <c r="A23" s="442"/>
      <c r="B23" s="457"/>
      <c r="C23" s="245"/>
      <c r="D23" s="211"/>
      <c r="E23" s="214" t="str">
        <f>Manning!E29</f>
        <v>ROOMS DIVISION DIRECTOR</v>
      </c>
      <c r="F23" s="214"/>
      <c r="G23" s="215">
        <f>Manning!H29</f>
        <v>0</v>
      </c>
      <c r="H23" s="215" t="str">
        <f>Manning!I29</f>
        <v>L</v>
      </c>
      <c r="I23" s="215">
        <f>Manning!J29</f>
        <v>0</v>
      </c>
      <c r="J23" s="215"/>
      <c r="K23" s="215">
        <f>Manning!K29</f>
        <v>0</v>
      </c>
      <c r="L23" s="215">
        <f>Manning!L29</f>
        <v>0</v>
      </c>
      <c r="M23" s="215">
        <f>Manning!M29</f>
        <v>0</v>
      </c>
      <c r="N23" s="215">
        <f>Manning!N29</f>
        <v>0</v>
      </c>
      <c r="O23" s="215">
        <f>Manning!O29</f>
        <v>0</v>
      </c>
      <c r="P23" s="215">
        <f>Manning!P29</f>
        <v>0</v>
      </c>
      <c r="Q23" s="215">
        <f>Manning!Q29</f>
        <v>0</v>
      </c>
      <c r="R23" s="215">
        <f>Manning!R29</f>
        <v>0</v>
      </c>
      <c r="S23" s="215">
        <f>Manning!S29</f>
        <v>0</v>
      </c>
      <c r="T23" s="215">
        <f>Manning!T29</f>
        <v>0</v>
      </c>
      <c r="U23" s="215">
        <f>Manning!U29</f>
        <v>0</v>
      </c>
      <c r="V23" s="215">
        <f>Manning!W29</f>
        <v>0</v>
      </c>
      <c r="W23" s="147"/>
      <c r="X23" s="498">
        <f>K23*'Salary Level'!$M29</f>
        <v>0</v>
      </c>
      <c r="Y23" s="498">
        <f>L23*'Salary Level'!$M29</f>
        <v>0</v>
      </c>
      <c r="Z23" s="498">
        <f>M23*'Salary Level'!$M29</f>
        <v>0</v>
      </c>
      <c r="AA23" s="498">
        <f>N23*'Salary Level'!$M29</f>
        <v>0</v>
      </c>
      <c r="AB23" s="498">
        <f>O23*'Salary Level'!$M29</f>
        <v>0</v>
      </c>
      <c r="AC23" s="498">
        <f>P23*'Salary Level'!$M29</f>
        <v>0</v>
      </c>
      <c r="AD23" s="498">
        <f>Q23*'Salary Level'!$M29</f>
        <v>0</v>
      </c>
      <c r="AE23" s="498">
        <f>R23*'Salary Level'!$M29</f>
        <v>0</v>
      </c>
      <c r="AF23" s="498">
        <f>S23*'Salary Level'!$M29</f>
        <v>0</v>
      </c>
      <c r="AG23" s="498">
        <f>T23*'Salary Level'!$M29</f>
        <v>0</v>
      </c>
      <c r="AH23" s="498">
        <f>U23*'Salary Level'!$M29</f>
        <v>0</v>
      </c>
      <c r="AI23" s="498"/>
      <c r="AJ23" s="498">
        <f>V23*'Salary Level'!$M29</f>
        <v>0</v>
      </c>
      <c r="AK23" s="602">
        <f t="shared" si="1"/>
        <v>0</v>
      </c>
      <c r="AL23" s="25"/>
      <c r="AM23" s="25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296"/>
      <c r="BA23" s="296"/>
      <c r="BB23" s="296"/>
      <c r="BC23" s="296"/>
      <c r="BD23" s="296"/>
      <c r="BE23" s="296"/>
      <c r="BF23" s="296"/>
      <c r="BG23" s="296"/>
      <c r="BH23" s="296"/>
      <c r="BI23" s="296"/>
      <c r="BJ23" s="296"/>
      <c r="BK23" s="296"/>
      <c r="BL23" s="297"/>
    </row>
    <row r="24" spans="1:64">
      <c r="A24" s="442"/>
      <c r="B24" s="457"/>
      <c r="C24" s="245"/>
      <c r="D24" s="211"/>
      <c r="E24" s="214" t="str">
        <f>Manning!E30</f>
        <v>SECRETARY</v>
      </c>
      <c r="F24" s="214"/>
      <c r="G24" s="215">
        <f>Manning!H30</f>
        <v>0</v>
      </c>
      <c r="H24" s="215" t="str">
        <f>Manning!I30</f>
        <v>L</v>
      </c>
      <c r="I24" s="215">
        <f>Manning!J30</f>
        <v>0</v>
      </c>
      <c r="J24" s="215"/>
      <c r="K24" s="215">
        <f>Manning!K30</f>
        <v>0</v>
      </c>
      <c r="L24" s="215">
        <f>Manning!L30</f>
        <v>0</v>
      </c>
      <c r="M24" s="215">
        <f>Manning!M30</f>
        <v>0</v>
      </c>
      <c r="N24" s="215">
        <f>Manning!N30</f>
        <v>0</v>
      </c>
      <c r="O24" s="215">
        <f>Manning!O30</f>
        <v>0</v>
      </c>
      <c r="P24" s="215">
        <f>Manning!P30</f>
        <v>0</v>
      </c>
      <c r="Q24" s="215">
        <f>Manning!Q30</f>
        <v>0</v>
      </c>
      <c r="R24" s="215">
        <f>Manning!R30</f>
        <v>0</v>
      </c>
      <c r="S24" s="215">
        <f>Manning!S30</f>
        <v>0</v>
      </c>
      <c r="T24" s="215">
        <f>Manning!T30</f>
        <v>0</v>
      </c>
      <c r="U24" s="215">
        <f>Manning!U30</f>
        <v>0</v>
      </c>
      <c r="V24" s="215">
        <f>Manning!W30</f>
        <v>0</v>
      </c>
      <c r="W24" s="147"/>
      <c r="X24" s="498">
        <f>K24*'Salary Level'!$M30</f>
        <v>0</v>
      </c>
      <c r="Y24" s="498">
        <f>L24*'Salary Level'!$M30</f>
        <v>0</v>
      </c>
      <c r="Z24" s="498">
        <f>M24*'Salary Level'!$M30</f>
        <v>0</v>
      </c>
      <c r="AA24" s="498">
        <f>N24*'Salary Level'!$M30</f>
        <v>0</v>
      </c>
      <c r="AB24" s="498">
        <f>O24*'Salary Level'!$M30</f>
        <v>0</v>
      </c>
      <c r="AC24" s="498">
        <f>P24*'Salary Level'!$M30</f>
        <v>0</v>
      </c>
      <c r="AD24" s="498">
        <f>Q24*'Salary Level'!$M30</f>
        <v>0</v>
      </c>
      <c r="AE24" s="498">
        <f>R24*'Salary Level'!$M30</f>
        <v>0</v>
      </c>
      <c r="AF24" s="498">
        <f>S24*'Salary Level'!$M30</f>
        <v>0</v>
      </c>
      <c r="AG24" s="498">
        <f>T24*'Salary Level'!$M30</f>
        <v>0</v>
      </c>
      <c r="AH24" s="498">
        <f>U24*'Salary Level'!$M30</f>
        <v>0</v>
      </c>
      <c r="AI24" s="498"/>
      <c r="AJ24" s="498">
        <f>V24*'Salary Level'!$M30</f>
        <v>0</v>
      </c>
      <c r="AK24" s="602">
        <f t="shared" si="1"/>
        <v>0</v>
      </c>
      <c r="AL24" s="25"/>
      <c r="AM24" s="25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296"/>
      <c r="BA24" s="296"/>
      <c r="BB24" s="296"/>
      <c r="BC24" s="296"/>
      <c r="BD24" s="296"/>
      <c r="BE24" s="296"/>
      <c r="BF24" s="296"/>
      <c r="BG24" s="296"/>
      <c r="BH24" s="296"/>
      <c r="BI24" s="296"/>
      <c r="BJ24" s="296"/>
      <c r="BK24" s="296"/>
      <c r="BL24" s="297"/>
    </row>
    <row r="25" spans="1:64">
      <c r="A25" s="442"/>
      <c r="B25" s="457"/>
      <c r="C25" s="245"/>
      <c r="D25" s="211"/>
      <c r="E25" s="214" t="str">
        <f>Manning!E31</f>
        <v>ADDITIONAL POSITION 1</v>
      </c>
      <c r="F25" s="214"/>
      <c r="G25" s="215">
        <f>Manning!H31</f>
        <v>0</v>
      </c>
      <c r="H25" s="215" t="str">
        <f>Manning!I31</f>
        <v>L</v>
      </c>
      <c r="I25" s="215">
        <f>Manning!J31</f>
        <v>0</v>
      </c>
      <c r="J25" s="215"/>
      <c r="K25" s="215">
        <f>Manning!K31</f>
        <v>0</v>
      </c>
      <c r="L25" s="215">
        <f>Manning!L31</f>
        <v>0</v>
      </c>
      <c r="M25" s="215">
        <f>Manning!M31</f>
        <v>0</v>
      </c>
      <c r="N25" s="215">
        <f>Manning!N31</f>
        <v>0</v>
      </c>
      <c r="O25" s="215">
        <f>Manning!O31</f>
        <v>0</v>
      </c>
      <c r="P25" s="215">
        <f>Manning!P31</f>
        <v>0</v>
      </c>
      <c r="Q25" s="215">
        <f>Manning!Q31</f>
        <v>0</v>
      </c>
      <c r="R25" s="215">
        <f>Manning!R31</f>
        <v>0</v>
      </c>
      <c r="S25" s="215">
        <f>Manning!S31</f>
        <v>0</v>
      </c>
      <c r="T25" s="215">
        <f>Manning!T31</f>
        <v>0</v>
      </c>
      <c r="U25" s="215">
        <f>Manning!U31</f>
        <v>0</v>
      </c>
      <c r="V25" s="215">
        <f>Manning!W31</f>
        <v>0</v>
      </c>
      <c r="W25" s="147"/>
      <c r="X25" s="498">
        <f>K25*'Salary Level'!$M31</f>
        <v>0</v>
      </c>
      <c r="Y25" s="498">
        <f>L25*'Salary Level'!$M31</f>
        <v>0</v>
      </c>
      <c r="Z25" s="498">
        <f>M25*'Salary Level'!$M31</f>
        <v>0</v>
      </c>
      <c r="AA25" s="498">
        <f>N25*'Salary Level'!$M31</f>
        <v>0</v>
      </c>
      <c r="AB25" s="498">
        <f>O25*'Salary Level'!$M31</f>
        <v>0</v>
      </c>
      <c r="AC25" s="498">
        <f>P25*'Salary Level'!$M31</f>
        <v>0</v>
      </c>
      <c r="AD25" s="498">
        <f>Q25*'Salary Level'!$M31</f>
        <v>0</v>
      </c>
      <c r="AE25" s="498">
        <f>R25*'Salary Level'!$M31</f>
        <v>0</v>
      </c>
      <c r="AF25" s="498">
        <f>S25*'Salary Level'!$M31</f>
        <v>0</v>
      </c>
      <c r="AG25" s="498">
        <f>T25*'Salary Level'!$M31</f>
        <v>0</v>
      </c>
      <c r="AH25" s="498">
        <f>U25*'Salary Level'!$M31</f>
        <v>0</v>
      </c>
      <c r="AI25" s="498"/>
      <c r="AJ25" s="498">
        <f>V25*'Salary Level'!$M31</f>
        <v>0</v>
      </c>
      <c r="AK25" s="602">
        <f t="shared" si="1"/>
        <v>0</v>
      </c>
      <c r="AL25" s="25"/>
      <c r="AM25" s="25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296"/>
      <c r="BA25" s="296"/>
      <c r="BB25" s="296"/>
      <c r="BC25" s="296"/>
      <c r="BD25" s="296"/>
      <c r="BE25" s="296"/>
      <c r="BF25" s="296"/>
      <c r="BG25" s="296"/>
      <c r="BH25" s="296"/>
      <c r="BI25" s="296"/>
      <c r="BJ25" s="296"/>
      <c r="BK25" s="296"/>
      <c r="BL25" s="297"/>
    </row>
    <row r="26" spans="1:64">
      <c r="A26" s="442"/>
      <c r="B26" s="457"/>
      <c r="C26" s="245"/>
      <c r="D26" s="211"/>
      <c r="E26" s="214" t="str">
        <f>Manning!E32</f>
        <v>ADDITIONAL POSITION 2</v>
      </c>
      <c r="F26" s="214"/>
      <c r="G26" s="215">
        <f>Manning!H32</f>
        <v>0</v>
      </c>
      <c r="H26" s="215" t="str">
        <f>Manning!I32</f>
        <v>L</v>
      </c>
      <c r="I26" s="215">
        <f>Manning!J32</f>
        <v>0</v>
      </c>
      <c r="J26" s="215"/>
      <c r="K26" s="215">
        <f>Manning!K32</f>
        <v>0</v>
      </c>
      <c r="L26" s="215">
        <f>Manning!L32</f>
        <v>0</v>
      </c>
      <c r="M26" s="215">
        <f>Manning!M32</f>
        <v>0</v>
      </c>
      <c r="N26" s="215">
        <f>Manning!N32</f>
        <v>0</v>
      </c>
      <c r="O26" s="215">
        <f>Manning!O32</f>
        <v>0</v>
      </c>
      <c r="P26" s="215">
        <f>Manning!P32</f>
        <v>0</v>
      </c>
      <c r="Q26" s="215">
        <f>Manning!Q32</f>
        <v>0</v>
      </c>
      <c r="R26" s="215">
        <f>Manning!R32</f>
        <v>0</v>
      </c>
      <c r="S26" s="215">
        <f>Manning!S32</f>
        <v>0</v>
      </c>
      <c r="T26" s="215">
        <f>Manning!T32</f>
        <v>0</v>
      </c>
      <c r="U26" s="215">
        <f>Manning!U32</f>
        <v>0</v>
      </c>
      <c r="V26" s="215">
        <f>Manning!W32</f>
        <v>0</v>
      </c>
      <c r="W26" s="147"/>
      <c r="X26" s="498">
        <f>K26*'Salary Level'!$M32</f>
        <v>0</v>
      </c>
      <c r="Y26" s="498">
        <f>L26*'Salary Level'!$M32</f>
        <v>0</v>
      </c>
      <c r="Z26" s="498">
        <f>M26*'Salary Level'!$M32</f>
        <v>0</v>
      </c>
      <c r="AA26" s="498">
        <f>N26*'Salary Level'!$M32</f>
        <v>0</v>
      </c>
      <c r="AB26" s="498">
        <f>O26*'Salary Level'!$M32</f>
        <v>0</v>
      </c>
      <c r="AC26" s="498">
        <f>P26*'Salary Level'!$M32</f>
        <v>0</v>
      </c>
      <c r="AD26" s="498">
        <f>Q26*'Salary Level'!$M32</f>
        <v>0</v>
      </c>
      <c r="AE26" s="498">
        <f>R26*'Salary Level'!$M32</f>
        <v>0</v>
      </c>
      <c r="AF26" s="498">
        <f>S26*'Salary Level'!$M32</f>
        <v>0</v>
      </c>
      <c r="AG26" s="498">
        <f>T26*'Salary Level'!$M32</f>
        <v>0</v>
      </c>
      <c r="AH26" s="498">
        <f>U26*'Salary Level'!$M32</f>
        <v>0</v>
      </c>
      <c r="AI26" s="498"/>
      <c r="AJ26" s="498">
        <f>V26*'Salary Level'!$M32</f>
        <v>0</v>
      </c>
      <c r="AK26" s="602">
        <f t="shared" si="1"/>
        <v>0</v>
      </c>
      <c r="AL26" s="25"/>
      <c r="AM26" s="25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296"/>
      <c r="BA26" s="296"/>
      <c r="BB26" s="296"/>
      <c r="BC26" s="296"/>
      <c r="BD26" s="296"/>
      <c r="BE26" s="296"/>
      <c r="BF26" s="296"/>
      <c r="BG26" s="296"/>
      <c r="BH26" s="296"/>
      <c r="BI26" s="296"/>
      <c r="BJ26" s="296"/>
      <c r="BK26" s="296"/>
      <c r="BL26" s="297"/>
    </row>
    <row r="27" spans="1:64">
      <c r="A27" s="442"/>
      <c r="B27" s="457"/>
      <c r="C27" s="245"/>
      <c r="D27" s="211"/>
      <c r="E27" s="216"/>
      <c r="F27" s="216"/>
      <c r="G27" s="216"/>
      <c r="H27" s="216"/>
      <c r="I27" s="216"/>
      <c r="J27" s="216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61"/>
      <c r="X27" s="499"/>
      <c r="Y27" s="499"/>
      <c r="Z27" s="499"/>
      <c r="AA27" s="499"/>
      <c r="AB27" s="499"/>
      <c r="AC27" s="499"/>
      <c r="AD27" s="499"/>
      <c r="AE27" s="499"/>
      <c r="AF27" s="499"/>
      <c r="AG27" s="499"/>
      <c r="AH27" s="499"/>
      <c r="AI27" s="499"/>
      <c r="AJ27" s="499"/>
      <c r="AK27" s="602">
        <f t="shared" si="1"/>
        <v>0</v>
      </c>
      <c r="AL27" s="25"/>
      <c r="AM27" s="25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296"/>
      <c r="BA27" s="296"/>
      <c r="BB27" s="296"/>
      <c r="BC27" s="296"/>
      <c r="BD27" s="296"/>
      <c r="BE27" s="296"/>
      <c r="BF27" s="296"/>
      <c r="BG27" s="296"/>
      <c r="BH27" s="296"/>
      <c r="BI27" s="296"/>
      <c r="BJ27" s="296"/>
      <c r="BK27" s="296"/>
      <c r="BL27" s="297"/>
    </row>
    <row r="28" spans="1:64" s="5" customFormat="1">
      <c r="A28" s="442"/>
      <c r="B28" s="457"/>
      <c r="C28" s="245"/>
      <c r="D28" s="211"/>
      <c r="E28" s="221" t="str">
        <f>"TOTAL "&amp;E21</f>
        <v>TOTAL ROOMS DIVISION ADMINISTRATION</v>
      </c>
      <c r="F28" s="221"/>
      <c r="G28" s="219">
        <f>SUM(G22:G27)</f>
        <v>0</v>
      </c>
      <c r="H28" s="218"/>
      <c r="I28" s="218"/>
      <c r="J28" s="218"/>
      <c r="K28" s="219">
        <f>Manning!K34</f>
        <v>0</v>
      </c>
      <c r="L28" s="219">
        <f>Manning!L34</f>
        <v>0</v>
      </c>
      <c r="M28" s="219">
        <f>Manning!M34</f>
        <v>0</v>
      </c>
      <c r="N28" s="219">
        <f>Manning!N34</f>
        <v>0</v>
      </c>
      <c r="O28" s="219">
        <f>Manning!O34</f>
        <v>0</v>
      </c>
      <c r="P28" s="219">
        <f>Manning!P34</f>
        <v>0</v>
      </c>
      <c r="Q28" s="219">
        <f>Manning!Q34</f>
        <v>0</v>
      </c>
      <c r="R28" s="219">
        <f>Manning!R34</f>
        <v>0</v>
      </c>
      <c r="S28" s="219">
        <f>Manning!S34</f>
        <v>0</v>
      </c>
      <c r="T28" s="219">
        <f>Manning!T34</f>
        <v>0</v>
      </c>
      <c r="U28" s="219">
        <f>Manning!U34</f>
        <v>0</v>
      </c>
      <c r="V28" s="219">
        <f>Manning!W34</f>
        <v>0</v>
      </c>
      <c r="W28" s="90"/>
      <c r="X28" s="503">
        <f>SUM(X22:X27)</f>
        <v>0</v>
      </c>
      <c r="Y28" s="503">
        <f>SUM(Y22:Y27)</f>
        <v>0</v>
      </c>
      <c r="Z28" s="503">
        <f t="shared" ref="Z28:AH28" si="4">SUM(Z22:Z27)</f>
        <v>0</v>
      </c>
      <c r="AA28" s="503">
        <f t="shared" si="4"/>
        <v>0</v>
      </c>
      <c r="AB28" s="503">
        <f t="shared" si="4"/>
        <v>0</v>
      </c>
      <c r="AC28" s="503">
        <f>SUM(AC22:AC27)</f>
        <v>0</v>
      </c>
      <c r="AD28" s="503">
        <f t="shared" si="4"/>
        <v>0</v>
      </c>
      <c r="AE28" s="503">
        <f t="shared" si="4"/>
        <v>0</v>
      </c>
      <c r="AF28" s="503">
        <f t="shared" si="4"/>
        <v>0</v>
      </c>
      <c r="AG28" s="503">
        <f t="shared" si="4"/>
        <v>0</v>
      </c>
      <c r="AH28" s="503">
        <f t="shared" si="4"/>
        <v>0</v>
      </c>
      <c r="AI28" s="503"/>
      <c r="AJ28" s="503">
        <f>SUM(AJ22:AJ27)</f>
        <v>0</v>
      </c>
      <c r="AK28" s="602">
        <f t="shared" si="1"/>
        <v>0</v>
      </c>
      <c r="AL28" s="174"/>
      <c r="AM28" s="174"/>
      <c r="AN28" s="174"/>
      <c r="AO28" s="174"/>
      <c r="AP28" s="174"/>
      <c r="AQ28" s="174"/>
      <c r="AR28" s="174"/>
      <c r="AS28" s="174"/>
      <c r="AT28" s="174"/>
      <c r="AU28" s="174"/>
      <c r="AV28" s="174"/>
      <c r="AW28" s="174"/>
      <c r="AX28" s="14"/>
      <c r="AY28" s="299"/>
      <c r="AZ28" s="300"/>
      <c r="BA28" s="300"/>
      <c r="BB28" s="300"/>
      <c r="BC28" s="300"/>
      <c r="BD28" s="300"/>
      <c r="BE28" s="300"/>
      <c r="BF28" s="300"/>
      <c r="BG28" s="300"/>
      <c r="BH28" s="300"/>
      <c r="BI28" s="300"/>
      <c r="BJ28" s="300"/>
      <c r="BK28" s="300"/>
      <c r="BL28" s="298"/>
    </row>
    <row r="29" spans="1:64">
      <c r="A29" s="442"/>
      <c r="B29" s="457"/>
      <c r="C29" s="245"/>
      <c r="D29" s="245"/>
      <c r="E29" s="222"/>
      <c r="F29" s="222"/>
      <c r="G29" s="222"/>
      <c r="H29" s="222"/>
      <c r="I29" s="222"/>
      <c r="J29" s="222"/>
      <c r="K29" s="278"/>
      <c r="L29" s="278"/>
      <c r="M29" s="278"/>
      <c r="N29" s="278"/>
      <c r="O29" s="278"/>
      <c r="P29" s="278"/>
      <c r="Q29" s="278"/>
      <c r="R29" s="278"/>
      <c r="S29" s="278"/>
      <c r="T29" s="278"/>
      <c r="U29" s="278"/>
      <c r="V29" s="278"/>
      <c r="W29" s="82"/>
      <c r="X29" s="504"/>
      <c r="Y29" s="504"/>
      <c r="Z29" s="504"/>
      <c r="AA29" s="504"/>
      <c r="AB29" s="504"/>
      <c r="AC29" s="504"/>
      <c r="AD29" s="504"/>
      <c r="AE29" s="504"/>
      <c r="AF29" s="504"/>
      <c r="AG29" s="504"/>
      <c r="AH29" s="504"/>
      <c r="AI29" s="504"/>
      <c r="AJ29" s="505"/>
      <c r="AK29" s="602">
        <f t="shared" si="1"/>
        <v>0</v>
      </c>
      <c r="AL29" s="25"/>
      <c r="AM29" s="25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296"/>
      <c r="BA29" s="296"/>
      <c r="BB29" s="296"/>
      <c r="BC29" s="296"/>
      <c r="BD29" s="296"/>
      <c r="BE29" s="296"/>
      <c r="BF29" s="296"/>
      <c r="BG29" s="296"/>
      <c r="BH29" s="296"/>
      <c r="BI29" s="296"/>
      <c r="BJ29" s="296"/>
      <c r="BK29" s="296"/>
      <c r="BL29" s="297"/>
    </row>
    <row r="30" spans="1:64">
      <c r="A30" s="442"/>
      <c r="B30" s="457"/>
      <c r="C30" s="223"/>
      <c r="D30" s="224" t="str">
        <f>Manning!D36</f>
        <v>FRONT DESK</v>
      </c>
      <c r="E30" s="224"/>
      <c r="F30" s="224"/>
      <c r="G30" s="224"/>
      <c r="H30" s="224"/>
      <c r="I30" s="224"/>
      <c r="J30" s="224"/>
      <c r="K30" s="258"/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102"/>
      <c r="X30" s="506"/>
      <c r="Y30" s="506"/>
      <c r="Z30" s="506"/>
      <c r="AA30" s="506"/>
      <c r="AB30" s="506"/>
      <c r="AC30" s="506"/>
      <c r="AD30" s="506"/>
      <c r="AE30" s="506"/>
      <c r="AF30" s="506"/>
      <c r="AG30" s="506"/>
      <c r="AH30" s="506"/>
      <c r="AI30" s="506"/>
      <c r="AJ30" s="506"/>
      <c r="AK30" s="602">
        <f t="shared" si="1"/>
        <v>0</v>
      </c>
      <c r="AL30" s="25"/>
      <c r="AM30" s="25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296"/>
      <c r="BA30" s="296"/>
      <c r="BB30" s="296"/>
      <c r="BC30" s="296"/>
      <c r="BD30" s="296"/>
      <c r="BE30" s="296"/>
      <c r="BF30" s="296"/>
      <c r="BG30" s="296"/>
      <c r="BH30" s="296"/>
      <c r="BI30" s="296"/>
      <c r="BJ30" s="296"/>
      <c r="BK30" s="296"/>
      <c r="BL30" s="297"/>
    </row>
    <row r="31" spans="1:64">
      <c r="A31" s="442"/>
      <c r="B31" s="457"/>
      <c r="C31" s="223"/>
      <c r="D31" s="225"/>
      <c r="E31" s="212" t="str">
        <f>Manning!E37</f>
        <v xml:space="preserve">FRONT OFFICE   </v>
      </c>
      <c r="F31" s="212">
        <f>Manning!F37</f>
        <v>0</v>
      </c>
      <c r="G31" s="212"/>
      <c r="H31" s="212"/>
      <c r="I31" s="212"/>
      <c r="J31" s="212"/>
      <c r="K31" s="276"/>
      <c r="L31" s="276"/>
      <c r="M31" s="276"/>
      <c r="N31" s="276"/>
      <c r="O31" s="276"/>
      <c r="P31" s="276"/>
      <c r="Q31" s="276"/>
      <c r="R31" s="276"/>
      <c r="S31" s="276"/>
      <c r="T31" s="276"/>
      <c r="U31" s="276"/>
      <c r="V31" s="276"/>
      <c r="W31" s="72"/>
      <c r="X31" s="496"/>
      <c r="Y31" s="496"/>
      <c r="Z31" s="496"/>
      <c r="AA31" s="496"/>
      <c r="AB31" s="496"/>
      <c r="AC31" s="496"/>
      <c r="AD31" s="496"/>
      <c r="AE31" s="496"/>
      <c r="AF31" s="496"/>
      <c r="AG31" s="496"/>
      <c r="AH31" s="496"/>
      <c r="AI31" s="496"/>
      <c r="AJ31" s="496"/>
      <c r="AK31" s="602">
        <f t="shared" si="1"/>
        <v>0</v>
      </c>
      <c r="AL31" s="25"/>
      <c r="AM31" s="25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296"/>
      <c r="BA31" s="296"/>
      <c r="BB31" s="296"/>
      <c r="BC31" s="296"/>
      <c r="BD31" s="296"/>
      <c r="BE31" s="296"/>
      <c r="BF31" s="296"/>
      <c r="BG31" s="296"/>
      <c r="BH31" s="296"/>
      <c r="BI31" s="296"/>
      <c r="BJ31" s="296"/>
      <c r="BK31" s="296"/>
      <c r="BL31" s="297"/>
    </row>
    <row r="32" spans="1:64">
      <c r="A32" s="442"/>
      <c r="B32" s="457"/>
      <c r="C32" s="223"/>
      <c r="D32" s="225"/>
      <c r="E32" s="213"/>
      <c r="F32" s="213"/>
      <c r="G32" s="213"/>
      <c r="H32" s="213"/>
      <c r="I32" s="213"/>
      <c r="J32" s="213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55"/>
      <c r="X32" s="497"/>
      <c r="Y32" s="497"/>
      <c r="Z32" s="497"/>
      <c r="AA32" s="497"/>
      <c r="AB32" s="497"/>
      <c r="AC32" s="497"/>
      <c r="AD32" s="497"/>
      <c r="AE32" s="497"/>
      <c r="AF32" s="497"/>
      <c r="AG32" s="497"/>
      <c r="AH32" s="497"/>
      <c r="AI32" s="497"/>
      <c r="AJ32" s="497"/>
      <c r="AK32" s="602">
        <f t="shared" si="1"/>
        <v>0</v>
      </c>
      <c r="AL32" s="25"/>
      <c r="AM32" s="25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296"/>
      <c r="BA32" s="296"/>
      <c r="BB32" s="296"/>
      <c r="BC32" s="296"/>
      <c r="BD32" s="296"/>
      <c r="BE32" s="296"/>
      <c r="BF32" s="296"/>
      <c r="BG32" s="296"/>
      <c r="BH32" s="296"/>
      <c r="BI32" s="296"/>
      <c r="BJ32" s="296"/>
      <c r="BK32" s="296"/>
      <c r="BL32" s="297"/>
    </row>
    <row r="33" spans="1:64">
      <c r="A33" s="442"/>
      <c r="B33" s="457"/>
      <c r="C33" s="223"/>
      <c r="D33" s="225"/>
      <c r="E33" s="214" t="str">
        <f>Manning!E39</f>
        <v>FRONT OFFICE MANAGER</v>
      </c>
      <c r="F33" s="214">
        <f>Manning!F39</f>
        <v>0</v>
      </c>
      <c r="G33" s="215">
        <v>2</v>
      </c>
      <c r="H33" s="215" t="str">
        <f>Manning!I39</f>
        <v>L</v>
      </c>
      <c r="I33" s="215" t="str">
        <f>Manning!J39</f>
        <v>L3</v>
      </c>
      <c r="J33" s="215"/>
      <c r="K33" s="215">
        <f>Manning!K39</f>
        <v>0</v>
      </c>
      <c r="L33" s="215">
        <f>Manning!L39</f>
        <v>0</v>
      </c>
      <c r="M33" s="215">
        <f>Manning!M39</f>
        <v>0</v>
      </c>
      <c r="N33" s="215">
        <f>Manning!N39</f>
        <v>0</v>
      </c>
      <c r="O33" s="215">
        <f>Manning!O39</f>
        <v>0</v>
      </c>
      <c r="P33" s="215">
        <f>Manning!P39</f>
        <v>0</v>
      </c>
      <c r="Q33" s="215">
        <f>Manning!Q39</f>
        <v>0</v>
      </c>
      <c r="R33" s="215">
        <f>Manning!R39</f>
        <v>0</v>
      </c>
      <c r="S33" s="215">
        <f>Manning!S39</f>
        <v>1</v>
      </c>
      <c r="T33" s="215">
        <f>Manning!T39</f>
        <v>1</v>
      </c>
      <c r="U33" s="215">
        <f>Manning!U39</f>
        <v>1</v>
      </c>
      <c r="V33" s="215">
        <f>Manning!W39</f>
        <v>1</v>
      </c>
      <c r="W33" s="147"/>
      <c r="X33" s="498">
        <f>K33*'Salary Level'!$M39</f>
        <v>0</v>
      </c>
      <c r="Y33" s="498">
        <f>L33*'Salary Level'!$M39</f>
        <v>0</v>
      </c>
      <c r="Z33" s="498">
        <f>M33*'Salary Level'!$M39</f>
        <v>0</v>
      </c>
      <c r="AA33" s="498">
        <f>N33*'Salary Level'!$M39</f>
        <v>0</v>
      </c>
      <c r="AB33" s="498">
        <f>O33*'Salary Level'!$M39</f>
        <v>0</v>
      </c>
      <c r="AC33" s="498">
        <f>P33*'Salary Level'!$M39</f>
        <v>0</v>
      </c>
      <c r="AD33" s="498">
        <f>Q33*'Salary Level'!$M39</f>
        <v>0</v>
      </c>
      <c r="AE33" s="498">
        <f>R33*'Salary Level'!$M39</f>
        <v>0</v>
      </c>
      <c r="AF33" s="498">
        <f>S33*'Salary Level'!$M39</f>
        <v>17040</v>
      </c>
      <c r="AG33" s="498">
        <f>T33*'Salary Level'!$M39</f>
        <v>17040</v>
      </c>
      <c r="AH33" s="498">
        <f>U33*'Salary Level'!$M39</f>
        <v>17040</v>
      </c>
      <c r="AI33" s="498">
        <f>V33*'Salary Level'!$M39</f>
        <v>17040</v>
      </c>
      <c r="AJ33" s="498">
        <f>V33*'Salary Level'!$M39</f>
        <v>17040</v>
      </c>
      <c r="AK33" s="602">
        <f t="shared" si="1"/>
        <v>85200</v>
      </c>
      <c r="AL33" s="25"/>
      <c r="AM33" s="25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296"/>
      <c r="BA33" s="296"/>
      <c r="BB33" s="296"/>
      <c r="BC33" s="296"/>
      <c r="BD33" s="296"/>
      <c r="BE33" s="296"/>
      <c r="BF33" s="296"/>
      <c r="BG33" s="296"/>
      <c r="BH33" s="296"/>
      <c r="BI33" s="296"/>
      <c r="BJ33" s="296"/>
      <c r="BK33" s="296"/>
      <c r="BL33" s="297"/>
    </row>
    <row r="34" spans="1:64">
      <c r="A34" s="442"/>
      <c r="B34" s="457"/>
      <c r="C34" s="223"/>
      <c r="D34" s="225"/>
      <c r="E34" s="214" t="str">
        <f>Manning!E40</f>
        <v>ASSISTANT F/O MANAGER</v>
      </c>
      <c r="F34" s="214">
        <f>Manning!F40</f>
        <v>0</v>
      </c>
      <c r="G34" s="215">
        <f>Manning!H40</f>
        <v>1</v>
      </c>
      <c r="H34" s="215" t="str">
        <f>Manning!I40</f>
        <v>L</v>
      </c>
      <c r="I34" s="215" t="str">
        <f>Manning!J40</f>
        <v>L4</v>
      </c>
      <c r="J34" s="215"/>
      <c r="K34" s="215">
        <f>Manning!K40</f>
        <v>0</v>
      </c>
      <c r="L34" s="215">
        <f>Manning!L40</f>
        <v>0</v>
      </c>
      <c r="M34" s="215">
        <f>Manning!M40</f>
        <v>0</v>
      </c>
      <c r="N34" s="215">
        <f>Manning!N40</f>
        <v>0</v>
      </c>
      <c r="O34" s="215">
        <f>Manning!O40</f>
        <v>0</v>
      </c>
      <c r="P34" s="215">
        <f>Manning!P40</f>
        <v>0</v>
      </c>
      <c r="Q34" s="215">
        <f>Manning!Q40</f>
        <v>0</v>
      </c>
      <c r="R34" s="215">
        <f>Manning!R40</f>
        <v>0</v>
      </c>
      <c r="S34" s="215">
        <f>Manning!S40</f>
        <v>0</v>
      </c>
      <c r="T34" s="215">
        <f>Manning!T40</f>
        <v>1</v>
      </c>
      <c r="U34" s="215">
        <f>Manning!U40</f>
        <v>1</v>
      </c>
      <c r="V34" s="215">
        <f>Manning!W40</f>
        <v>1</v>
      </c>
      <c r="W34" s="147"/>
      <c r="X34" s="498">
        <f>K34*'Salary Level'!$M40</f>
        <v>0</v>
      </c>
      <c r="Y34" s="498">
        <f>L34*'Salary Level'!$M40</f>
        <v>0</v>
      </c>
      <c r="Z34" s="498">
        <f>M34*'Salary Level'!$M40</f>
        <v>0</v>
      </c>
      <c r="AA34" s="498">
        <f>N34*'Salary Level'!$M40</f>
        <v>0</v>
      </c>
      <c r="AB34" s="498">
        <f>O34*'Salary Level'!$M40</f>
        <v>0</v>
      </c>
      <c r="AC34" s="498">
        <f>P34*'Salary Level'!$M40</f>
        <v>0</v>
      </c>
      <c r="AD34" s="498">
        <f>Q34*'Salary Level'!$M40</f>
        <v>0</v>
      </c>
      <c r="AE34" s="498">
        <f>R34*'Salary Level'!$M40</f>
        <v>0</v>
      </c>
      <c r="AF34" s="498">
        <f>S34*'Salary Level'!$M40</f>
        <v>0</v>
      </c>
      <c r="AG34" s="498">
        <f>T34*'Salary Level'!$M40</f>
        <v>9940</v>
      </c>
      <c r="AH34" s="498">
        <f>U34*'Salary Level'!$M40</f>
        <v>9940</v>
      </c>
      <c r="AI34" s="498">
        <f>V34*'Salary Level'!$M40</f>
        <v>9940</v>
      </c>
      <c r="AJ34" s="498">
        <f>V34*'Salary Level'!$M40</f>
        <v>9940</v>
      </c>
      <c r="AK34" s="602">
        <f t="shared" si="1"/>
        <v>39760</v>
      </c>
      <c r="AL34" s="25"/>
      <c r="AM34" s="25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296"/>
      <c r="BA34" s="296"/>
      <c r="BB34" s="296"/>
      <c r="BC34" s="296"/>
      <c r="BD34" s="296"/>
      <c r="BE34" s="296"/>
      <c r="BF34" s="296"/>
      <c r="BG34" s="296"/>
      <c r="BH34" s="296"/>
      <c r="BI34" s="296"/>
      <c r="BJ34" s="296"/>
      <c r="BK34" s="296"/>
      <c r="BL34" s="297"/>
    </row>
    <row r="35" spans="1:64">
      <c r="A35" s="442"/>
      <c r="B35" s="457"/>
      <c r="C35" s="223"/>
      <c r="D35" s="225"/>
      <c r="E35" s="214" t="str">
        <f>Manning!E531</f>
        <v>REVENUE MANAGER</v>
      </c>
      <c r="F35" s="214">
        <f>Manning!F531</f>
        <v>0</v>
      </c>
      <c r="G35" s="215">
        <f>Manning!H531</f>
        <v>1</v>
      </c>
      <c r="H35" s="215" t="str">
        <f>Manning!I531</f>
        <v>L</v>
      </c>
      <c r="I35" s="215" t="str">
        <f>Manning!J531</f>
        <v>L4</v>
      </c>
      <c r="J35" s="215"/>
      <c r="K35" s="215">
        <f>Manning!K531</f>
        <v>0</v>
      </c>
      <c r="L35" s="215">
        <f>Manning!L531</f>
        <v>0</v>
      </c>
      <c r="M35" s="215">
        <f>Manning!M531</f>
        <v>0</v>
      </c>
      <c r="N35" s="215">
        <f>Manning!N531</f>
        <v>0</v>
      </c>
      <c r="O35" s="215">
        <f>Manning!O531</f>
        <v>0</v>
      </c>
      <c r="P35" s="215">
        <f>Manning!P531</f>
        <v>0</v>
      </c>
      <c r="Q35" s="215">
        <f>Manning!Q531</f>
        <v>0</v>
      </c>
      <c r="R35" s="215">
        <f>Manning!R531</f>
        <v>0</v>
      </c>
      <c r="S35" s="215">
        <f>Manning!S531</f>
        <v>0</v>
      </c>
      <c r="T35" s="215">
        <f>Manning!T531</f>
        <v>0</v>
      </c>
      <c r="U35" s="215">
        <f>Manning!U531</f>
        <v>1</v>
      </c>
      <c r="V35" s="215">
        <f>Manning!W531</f>
        <v>1</v>
      </c>
      <c r="W35" s="147"/>
      <c r="X35" s="498">
        <f>K35*'Salary Level'!$M531</f>
        <v>0</v>
      </c>
      <c r="Y35" s="498">
        <f>L35*'Salary Level'!$M531</f>
        <v>0</v>
      </c>
      <c r="Z35" s="498">
        <f>M35*'Salary Level'!$M531</f>
        <v>0</v>
      </c>
      <c r="AA35" s="498">
        <f>N35*'Salary Level'!$M531</f>
        <v>0</v>
      </c>
      <c r="AB35" s="498">
        <f>O35*'Salary Level'!$M531</f>
        <v>0</v>
      </c>
      <c r="AC35" s="498">
        <f>P35*'Salary Level'!$M531</f>
        <v>0</v>
      </c>
      <c r="AD35" s="498">
        <f>Q35*'Salary Level'!$M531</f>
        <v>0</v>
      </c>
      <c r="AE35" s="498">
        <f>R35*'Salary Level'!$M531</f>
        <v>0</v>
      </c>
      <c r="AF35" s="498">
        <f>S35*'Salary Level'!$M531</f>
        <v>0</v>
      </c>
      <c r="AG35" s="498">
        <f>T35*'Salary Level'!$M531</f>
        <v>0</v>
      </c>
      <c r="AH35" s="498">
        <f>U35*'Salary Level'!$M531</f>
        <v>9940</v>
      </c>
      <c r="AI35" s="498">
        <f>V35*'Salary Level'!$M41</f>
        <v>7100</v>
      </c>
      <c r="AJ35" s="498">
        <f>V35*'Salary Level'!$M531</f>
        <v>9940</v>
      </c>
      <c r="AK35" s="602">
        <f t="shared" si="1"/>
        <v>26980</v>
      </c>
      <c r="AL35" s="25"/>
      <c r="AM35" s="25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296"/>
      <c r="BA35" s="296"/>
      <c r="BB35" s="296"/>
      <c r="BC35" s="296"/>
      <c r="BD35" s="296"/>
      <c r="BE35" s="296"/>
      <c r="BF35" s="296"/>
      <c r="BG35" s="296"/>
      <c r="BH35" s="296"/>
      <c r="BI35" s="296"/>
      <c r="BJ35" s="296"/>
      <c r="BK35" s="296"/>
      <c r="BL35" s="297"/>
    </row>
    <row r="36" spans="1:64">
      <c r="A36" s="442"/>
      <c r="B36" s="457"/>
      <c r="C36" s="223"/>
      <c r="D36" s="225"/>
      <c r="E36" s="214" t="str">
        <f>Manning!E41</f>
        <v>GUEST SERVICES MANAGER / NIGHT MANAGER</v>
      </c>
      <c r="F36" s="214">
        <f>Manning!F41</f>
        <v>0</v>
      </c>
      <c r="G36" s="215">
        <f>Manning!H41</f>
        <v>1</v>
      </c>
      <c r="H36" s="215" t="str">
        <f>Manning!I41</f>
        <v>L</v>
      </c>
      <c r="I36" s="215" t="str">
        <f>Manning!J41</f>
        <v>L4</v>
      </c>
      <c r="J36" s="215"/>
      <c r="K36" s="215">
        <f>Manning!K41</f>
        <v>0</v>
      </c>
      <c r="L36" s="215">
        <f>Manning!L41</f>
        <v>0</v>
      </c>
      <c r="M36" s="215">
        <f>Manning!M41</f>
        <v>0</v>
      </c>
      <c r="N36" s="215">
        <f>Manning!N41</f>
        <v>0</v>
      </c>
      <c r="O36" s="215">
        <f>Manning!O41</f>
        <v>0</v>
      </c>
      <c r="P36" s="215">
        <f>Manning!P41</f>
        <v>0</v>
      </c>
      <c r="Q36" s="215">
        <f>Manning!Q41</f>
        <v>0</v>
      </c>
      <c r="R36" s="215">
        <f>Manning!R41</f>
        <v>0</v>
      </c>
      <c r="S36" s="215">
        <f>Manning!S41</f>
        <v>0</v>
      </c>
      <c r="T36" s="215">
        <f>Manning!T41</f>
        <v>0</v>
      </c>
      <c r="U36" s="215">
        <f>Manning!U41</f>
        <v>0</v>
      </c>
      <c r="V36" s="215">
        <f>Manning!W41</f>
        <v>1</v>
      </c>
      <c r="W36" s="147"/>
      <c r="X36" s="498">
        <f>K36*'Salary Level'!$M41</f>
        <v>0</v>
      </c>
      <c r="Y36" s="498">
        <f>L36*'Salary Level'!$M41</f>
        <v>0</v>
      </c>
      <c r="Z36" s="498">
        <f>M36*'Salary Level'!$M41</f>
        <v>0</v>
      </c>
      <c r="AA36" s="498">
        <f>N36*'Salary Level'!$M41</f>
        <v>0</v>
      </c>
      <c r="AB36" s="498">
        <f>O36*'Salary Level'!$M41</f>
        <v>0</v>
      </c>
      <c r="AC36" s="498">
        <f>P36*'Salary Level'!$M41</f>
        <v>0</v>
      </c>
      <c r="AD36" s="498">
        <f>Q36*'Salary Level'!$M41</f>
        <v>0</v>
      </c>
      <c r="AE36" s="498">
        <f>R36*'Salary Level'!$M41</f>
        <v>0</v>
      </c>
      <c r="AF36" s="498">
        <f>S36*'Salary Level'!$M41</f>
        <v>0</v>
      </c>
      <c r="AG36" s="498">
        <f>T36*'Salary Level'!$M41</f>
        <v>0</v>
      </c>
      <c r="AH36" s="498">
        <f>U36*'Salary Level'!$M41</f>
        <v>0</v>
      </c>
      <c r="AI36" s="498">
        <f>V36*'Salary Level'!$M42</f>
        <v>7100</v>
      </c>
      <c r="AJ36" s="498">
        <f>V36*'Salary Level'!$M41</f>
        <v>7100</v>
      </c>
      <c r="AK36" s="602">
        <f t="shared" si="1"/>
        <v>14200</v>
      </c>
      <c r="AL36" s="25"/>
      <c r="AM36" s="25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296"/>
      <c r="BA36" s="296"/>
      <c r="BB36" s="296"/>
      <c r="BC36" s="296"/>
      <c r="BD36" s="296"/>
      <c r="BE36" s="296"/>
      <c r="BF36" s="296"/>
      <c r="BG36" s="296"/>
      <c r="BH36" s="296"/>
      <c r="BI36" s="296"/>
      <c r="BJ36" s="296"/>
      <c r="BK36" s="296"/>
      <c r="BL36" s="297"/>
    </row>
    <row r="37" spans="1:64">
      <c r="A37" s="442"/>
      <c r="B37" s="457"/>
      <c r="C37" s="223"/>
      <c r="D37" s="225"/>
      <c r="E37" s="214" t="str">
        <f>Manning!E42</f>
        <v>GUEST RELATIONS MANAGER</v>
      </c>
      <c r="F37" s="214">
        <f>Manning!F42</f>
        <v>0</v>
      </c>
      <c r="G37" s="215">
        <f>Manning!H42</f>
        <v>1</v>
      </c>
      <c r="H37" s="215" t="str">
        <f>Manning!I42</f>
        <v>L</v>
      </c>
      <c r="I37" s="215" t="str">
        <f>Manning!J42</f>
        <v>L6</v>
      </c>
      <c r="J37" s="215"/>
      <c r="K37" s="215">
        <f>Manning!K42</f>
        <v>0</v>
      </c>
      <c r="L37" s="215">
        <f>Manning!L42</f>
        <v>0</v>
      </c>
      <c r="M37" s="215">
        <f>Manning!M42</f>
        <v>0</v>
      </c>
      <c r="N37" s="215">
        <f>Manning!N42</f>
        <v>0</v>
      </c>
      <c r="O37" s="215">
        <f>Manning!O42</f>
        <v>0</v>
      </c>
      <c r="P37" s="215">
        <f>Manning!P42</f>
        <v>0</v>
      </c>
      <c r="Q37" s="215">
        <f>Manning!Q42</f>
        <v>0</v>
      </c>
      <c r="R37" s="215">
        <f>Manning!R42</f>
        <v>0</v>
      </c>
      <c r="S37" s="215">
        <f>Manning!S42</f>
        <v>0</v>
      </c>
      <c r="T37" s="215">
        <f>Manning!T42</f>
        <v>0</v>
      </c>
      <c r="U37" s="215">
        <f>Manning!U42</f>
        <v>0</v>
      </c>
      <c r="V37" s="215">
        <f>Manning!W42</f>
        <v>1</v>
      </c>
      <c r="W37" s="147"/>
      <c r="X37" s="498">
        <f>K37*'Salary Level'!$M42</f>
        <v>0</v>
      </c>
      <c r="Y37" s="498">
        <f>L37*'Salary Level'!$M42</f>
        <v>0</v>
      </c>
      <c r="Z37" s="498">
        <f>M37*'Salary Level'!$M42</f>
        <v>0</v>
      </c>
      <c r="AA37" s="498">
        <f>N37*'Salary Level'!$M42</f>
        <v>0</v>
      </c>
      <c r="AB37" s="498">
        <f>O37*'Salary Level'!$M42</f>
        <v>0</v>
      </c>
      <c r="AC37" s="498">
        <f>P37*'Salary Level'!$M42</f>
        <v>0</v>
      </c>
      <c r="AD37" s="498">
        <f>Q37*'Salary Level'!$M42</f>
        <v>0</v>
      </c>
      <c r="AE37" s="498">
        <f>R37*'Salary Level'!$M42</f>
        <v>0</v>
      </c>
      <c r="AF37" s="498">
        <f>S37*'Salary Level'!$M42</f>
        <v>0</v>
      </c>
      <c r="AG37" s="498">
        <f>T37*'Salary Level'!$M42</f>
        <v>0</v>
      </c>
      <c r="AH37" s="498">
        <f>U37*'Salary Level'!$M42</f>
        <v>0</v>
      </c>
      <c r="AI37" s="498">
        <f>V37*'Salary Level'!$M43</f>
        <v>4260</v>
      </c>
      <c r="AJ37" s="498">
        <f>V37*'Salary Level'!$M42</f>
        <v>7100</v>
      </c>
      <c r="AK37" s="602">
        <f t="shared" si="1"/>
        <v>11360</v>
      </c>
      <c r="AL37" s="25"/>
      <c r="AM37" s="25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296"/>
      <c r="BA37" s="296"/>
      <c r="BB37" s="296"/>
      <c r="BC37" s="296"/>
      <c r="BD37" s="296"/>
      <c r="BE37" s="296"/>
      <c r="BF37" s="296"/>
      <c r="BG37" s="296"/>
      <c r="BH37" s="296"/>
      <c r="BI37" s="296"/>
      <c r="BJ37" s="296"/>
      <c r="BK37" s="296"/>
      <c r="BL37" s="297"/>
    </row>
    <row r="38" spans="1:64" s="15" customFormat="1">
      <c r="A38" s="442"/>
      <c r="B38" s="457"/>
      <c r="C38" s="223"/>
      <c r="D38" s="225"/>
      <c r="E38" s="214" t="str">
        <f>Manning!E43</f>
        <v>GUEST RELATION OFFICER</v>
      </c>
      <c r="F38" s="214">
        <f>Manning!F43</f>
        <v>0</v>
      </c>
      <c r="G38" s="215">
        <f>Manning!H43</f>
        <v>1</v>
      </c>
      <c r="H38" s="215" t="str">
        <f>Manning!I43</f>
        <v>L</v>
      </c>
      <c r="I38" s="215" t="str">
        <f>Manning!J43</f>
        <v>L7</v>
      </c>
      <c r="J38" s="215"/>
      <c r="K38" s="215">
        <f>Manning!K43</f>
        <v>0</v>
      </c>
      <c r="L38" s="215">
        <f>Manning!L43</f>
        <v>0</v>
      </c>
      <c r="M38" s="215">
        <f>Manning!M43</f>
        <v>0</v>
      </c>
      <c r="N38" s="215">
        <f>Manning!N43</f>
        <v>0</v>
      </c>
      <c r="O38" s="215">
        <f>Manning!O43</f>
        <v>0</v>
      </c>
      <c r="P38" s="215">
        <f>Manning!P43</f>
        <v>0</v>
      </c>
      <c r="Q38" s="215">
        <f>Manning!Q43</f>
        <v>0</v>
      </c>
      <c r="R38" s="215">
        <f>Manning!R43</f>
        <v>0</v>
      </c>
      <c r="S38" s="215">
        <f>Manning!S43</f>
        <v>0</v>
      </c>
      <c r="T38" s="215">
        <f>Manning!T43</f>
        <v>0</v>
      </c>
      <c r="U38" s="215">
        <f>Manning!U43</f>
        <v>0</v>
      </c>
      <c r="V38" s="215">
        <f>Manning!W43</f>
        <v>1</v>
      </c>
      <c r="W38" s="147"/>
      <c r="X38" s="498">
        <f>K38*'Salary Level'!$M43</f>
        <v>0</v>
      </c>
      <c r="Y38" s="498">
        <f>L38*'Salary Level'!$M43</f>
        <v>0</v>
      </c>
      <c r="Z38" s="498">
        <f>M38*'Salary Level'!$M43</f>
        <v>0</v>
      </c>
      <c r="AA38" s="498">
        <f>N38*'Salary Level'!$M43</f>
        <v>0</v>
      </c>
      <c r="AB38" s="498">
        <f>O38*'Salary Level'!$M43</f>
        <v>0</v>
      </c>
      <c r="AC38" s="498">
        <f>P38*'Salary Level'!$M43</f>
        <v>0</v>
      </c>
      <c r="AD38" s="498">
        <f>Q38*'Salary Level'!$M43</f>
        <v>0</v>
      </c>
      <c r="AE38" s="498">
        <f>R38*'Salary Level'!$M43</f>
        <v>0</v>
      </c>
      <c r="AF38" s="498">
        <f>S38*'Salary Level'!$M43</f>
        <v>0</v>
      </c>
      <c r="AG38" s="498">
        <f>T38*'Salary Level'!$M43</f>
        <v>0</v>
      </c>
      <c r="AH38" s="498">
        <f>U38*'Salary Level'!$M43</f>
        <v>0</v>
      </c>
      <c r="AI38" s="498">
        <f>V38*'Salary Level'!$M44</f>
        <v>5680</v>
      </c>
      <c r="AJ38" s="498">
        <f>V38*'Salary Level'!$M43</f>
        <v>4260</v>
      </c>
      <c r="AK38" s="602">
        <f t="shared" si="1"/>
        <v>9940</v>
      </c>
      <c r="AL38" s="174"/>
      <c r="AM38" s="174"/>
      <c r="AN38" s="174"/>
      <c r="AO38" s="174"/>
      <c r="AP38" s="174"/>
      <c r="AQ38" s="174"/>
      <c r="AR38" s="174"/>
      <c r="AS38" s="174"/>
      <c r="AT38" s="174"/>
      <c r="AU38" s="174"/>
      <c r="AV38" s="174"/>
      <c r="AW38" s="174"/>
      <c r="AX38" s="14"/>
      <c r="AY38" s="299"/>
      <c r="AZ38" s="300"/>
      <c r="BA38" s="300"/>
      <c r="BB38" s="300"/>
      <c r="BC38" s="300"/>
      <c r="BD38" s="300"/>
      <c r="BE38" s="300"/>
      <c r="BF38" s="300"/>
      <c r="BG38" s="300"/>
      <c r="BH38" s="300"/>
      <c r="BI38" s="300"/>
      <c r="BJ38" s="300"/>
      <c r="BK38" s="300"/>
      <c r="BL38" s="298"/>
    </row>
    <row r="39" spans="1:64">
      <c r="A39" s="442"/>
      <c r="B39" s="457"/>
      <c r="C39" s="223"/>
      <c r="D39" s="225"/>
      <c r="E39" s="214" t="str">
        <f>Manning!E44</f>
        <v>FRONT OFFICE SUPERVISOR</v>
      </c>
      <c r="F39" s="214">
        <f>Manning!F44</f>
        <v>0</v>
      </c>
      <c r="G39" s="215">
        <v>0</v>
      </c>
      <c r="H39" s="215" t="str">
        <f>Manning!I44</f>
        <v>L</v>
      </c>
      <c r="I39" s="215" t="str">
        <f>Manning!J44</f>
        <v>L5</v>
      </c>
      <c r="J39" s="215"/>
      <c r="K39" s="215">
        <f>Manning!K44</f>
        <v>0</v>
      </c>
      <c r="L39" s="215">
        <f>Manning!L44</f>
        <v>0</v>
      </c>
      <c r="M39" s="215">
        <f>Manning!M44</f>
        <v>0</v>
      </c>
      <c r="N39" s="215">
        <f>Manning!N44</f>
        <v>0</v>
      </c>
      <c r="O39" s="215">
        <f>Manning!O44</f>
        <v>0</v>
      </c>
      <c r="P39" s="215">
        <f>Manning!P44</f>
        <v>0</v>
      </c>
      <c r="Q39" s="215">
        <f>Manning!Q44</f>
        <v>0</v>
      </c>
      <c r="R39" s="215">
        <f>Manning!R44</f>
        <v>0</v>
      </c>
      <c r="S39" s="215">
        <f>Manning!S44</f>
        <v>0</v>
      </c>
      <c r="T39" s="215">
        <f>Manning!T44</f>
        <v>0</v>
      </c>
      <c r="U39" s="215">
        <f>Manning!U44</f>
        <v>0</v>
      </c>
      <c r="V39" s="215">
        <f>Manning!W44</f>
        <v>2</v>
      </c>
      <c r="W39" s="147"/>
      <c r="X39" s="498">
        <f>K39*'Salary Level'!$M44</f>
        <v>0</v>
      </c>
      <c r="Y39" s="498">
        <f>L39*'Salary Level'!$M44</f>
        <v>0</v>
      </c>
      <c r="Z39" s="498">
        <f>M39*'Salary Level'!$M44</f>
        <v>0</v>
      </c>
      <c r="AA39" s="498">
        <f>N39*'Salary Level'!$M44</f>
        <v>0</v>
      </c>
      <c r="AB39" s="498">
        <f>O39*'Salary Level'!$M44</f>
        <v>0</v>
      </c>
      <c r="AC39" s="498">
        <f>P39*'Salary Level'!$M44</f>
        <v>0</v>
      </c>
      <c r="AD39" s="498">
        <f>Q39*'Salary Level'!$M44</f>
        <v>0</v>
      </c>
      <c r="AE39" s="498">
        <f>R39*'Salary Level'!$M44</f>
        <v>0</v>
      </c>
      <c r="AF39" s="498">
        <f>S39*'Salary Level'!$M44</f>
        <v>0</v>
      </c>
      <c r="AG39" s="498">
        <f>T39*'Salary Level'!$M44</f>
        <v>0</v>
      </c>
      <c r="AH39" s="498">
        <f>U39*'Salary Level'!$M44</f>
        <v>0</v>
      </c>
      <c r="AI39" s="498">
        <f>V39*'Salary Level'!$M45</f>
        <v>8520</v>
      </c>
      <c r="AJ39" s="498">
        <f>V39*'Salary Level'!$M44</f>
        <v>11360</v>
      </c>
      <c r="AK39" s="602">
        <f t="shared" si="1"/>
        <v>19880</v>
      </c>
      <c r="AL39" s="25"/>
      <c r="AM39" s="25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296"/>
      <c r="BA39" s="296"/>
      <c r="BB39" s="296"/>
      <c r="BC39" s="296"/>
      <c r="BD39" s="296"/>
      <c r="BE39" s="296"/>
      <c r="BF39" s="296"/>
      <c r="BG39" s="296"/>
      <c r="BH39" s="296"/>
      <c r="BI39" s="296"/>
      <c r="BJ39" s="296"/>
      <c r="BK39" s="296"/>
      <c r="BL39" s="297"/>
    </row>
    <row r="40" spans="1:64">
      <c r="A40" s="442"/>
      <c r="B40" s="457"/>
      <c r="C40" s="223"/>
      <c r="D40" s="225"/>
      <c r="E40" s="214" t="str">
        <f>Manning!E45</f>
        <v>RECEPTIONIST</v>
      </c>
      <c r="F40" s="214">
        <f>Manning!F45</f>
        <v>0</v>
      </c>
      <c r="G40" s="215">
        <f>Manning!H45</f>
        <v>6</v>
      </c>
      <c r="H40" s="215" t="str">
        <f>Manning!I45</f>
        <v>L</v>
      </c>
      <c r="I40" s="215" t="str">
        <f>Manning!J45</f>
        <v>L7</v>
      </c>
      <c r="J40" s="215"/>
      <c r="K40" s="215">
        <f>Manning!K45</f>
        <v>0</v>
      </c>
      <c r="L40" s="215">
        <f>Manning!L45</f>
        <v>0</v>
      </c>
      <c r="M40" s="215">
        <f>Manning!M45</f>
        <v>0</v>
      </c>
      <c r="N40" s="215">
        <f>Manning!N45</f>
        <v>0</v>
      </c>
      <c r="O40" s="215">
        <f>Manning!O45</f>
        <v>0</v>
      </c>
      <c r="P40" s="215">
        <f>Manning!P45</f>
        <v>0</v>
      </c>
      <c r="Q40" s="215">
        <f>Manning!Q45</f>
        <v>0</v>
      </c>
      <c r="R40" s="215">
        <f>Manning!R45</f>
        <v>0</v>
      </c>
      <c r="S40" s="215">
        <f>Manning!S45</f>
        <v>0</v>
      </c>
      <c r="T40" s="215">
        <f>Manning!T45</f>
        <v>0</v>
      </c>
      <c r="U40" s="215">
        <f>Manning!U45</f>
        <v>0</v>
      </c>
      <c r="V40" s="215">
        <f>Manning!W45</f>
        <v>6</v>
      </c>
      <c r="W40" s="147"/>
      <c r="X40" s="498">
        <f>K40*'Salary Level'!$M45</f>
        <v>0</v>
      </c>
      <c r="Y40" s="498">
        <f>L40*'Salary Level'!$M45</f>
        <v>0</v>
      </c>
      <c r="Z40" s="498">
        <f>M40*'Salary Level'!$M45</f>
        <v>0</v>
      </c>
      <c r="AA40" s="498">
        <f>N40*'Salary Level'!$M45</f>
        <v>0</v>
      </c>
      <c r="AB40" s="498">
        <f>O40*'Salary Level'!$M45</f>
        <v>0</v>
      </c>
      <c r="AC40" s="498">
        <f>P40*'Salary Level'!$M45</f>
        <v>0</v>
      </c>
      <c r="AD40" s="498">
        <f>Q40*'Salary Level'!$M45</f>
        <v>0</v>
      </c>
      <c r="AE40" s="498">
        <f>R40*'Salary Level'!$M45</f>
        <v>0</v>
      </c>
      <c r="AF40" s="498">
        <f>S40*'Salary Level'!$M45</f>
        <v>0</v>
      </c>
      <c r="AG40" s="498">
        <f>T40*'Salary Level'!$M45</f>
        <v>0</v>
      </c>
      <c r="AH40" s="498">
        <f>U40*'Salary Level'!$M45</f>
        <v>0</v>
      </c>
      <c r="AI40" s="498">
        <f>V40*'Salary Level'!$M46</f>
        <v>0</v>
      </c>
      <c r="AJ40" s="498">
        <f>V40*'Salary Level'!$M45</f>
        <v>25560</v>
      </c>
      <c r="AK40" s="602">
        <f t="shared" si="1"/>
        <v>25560</v>
      </c>
      <c r="AL40" s="25"/>
      <c r="AM40" s="25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296"/>
      <c r="BA40" s="296"/>
      <c r="BB40" s="296"/>
      <c r="BC40" s="296"/>
      <c r="BD40" s="296"/>
      <c r="BE40" s="296"/>
      <c r="BF40" s="296"/>
      <c r="BG40" s="296"/>
      <c r="BH40" s="296"/>
      <c r="BI40" s="296"/>
      <c r="BJ40" s="296"/>
      <c r="BK40" s="296"/>
      <c r="BL40" s="297"/>
    </row>
    <row r="41" spans="1:64">
      <c r="A41" s="442"/>
      <c r="B41" s="457"/>
      <c r="C41" s="223"/>
      <c r="D41" s="225"/>
      <c r="E41" s="214" t="str">
        <f>Manning!E46</f>
        <v>ADDITIONAL POSITION 1</v>
      </c>
      <c r="F41" s="214"/>
      <c r="G41" s="215">
        <f>Manning!H46</f>
        <v>0</v>
      </c>
      <c r="H41" s="215" t="str">
        <f>Manning!I46</f>
        <v>L</v>
      </c>
      <c r="I41" s="215">
        <f>Manning!J46</f>
        <v>0</v>
      </c>
      <c r="J41" s="215"/>
      <c r="K41" s="215">
        <f>Manning!K46</f>
        <v>0</v>
      </c>
      <c r="L41" s="215">
        <f>Manning!L46</f>
        <v>0</v>
      </c>
      <c r="M41" s="215">
        <f>Manning!M46</f>
        <v>0</v>
      </c>
      <c r="N41" s="215">
        <f>Manning!N46</f>
        <v>0</v>
      </c>
      <c r="O41" s="215">
        <f>Manning!O46</f>
        <v>0</v>
      </c>
      <c r="P41" s="215">
        <f>Manning!P46</f>
        <v>0</v>
      </c>
      <c r="Q41" s="215">
        <f>Manning!Q46</f>
        <v>0</v>
      </c>
      <c r="R41" s="215">
        <f>Manning!R46</f>
        <v>0</v>
      </c>
      <c r="S41" s="215">
        <f>Manning!S46</f>
        <v>0</v>
      </c>
      <c r="T41" s="215">
        <f>Manning!T46</f>
        <v>0</v>
      </c>
      <c r="U41" s="215">
        <f>Manning!U46</f>
        <v>0</v>
      </c>
      <c r="V41" s="215">
        <f>Manning!W46</f>
        <v>0</v>
      </c>
      <c r="W41" s="147"/>
      <c r="X41" s="498">
        <f>K41*'Salary Level'!$M46</f>
        <v>0</v>
      </c>
      <c r="Y41" s="498">
        <f>L41*'Salary Level'!$M46</f>
        <v>0</v>
      </c>
      <c r="Z41" s="498">
        <f>M41*'Salary Level'!$M46</f>
        <v>0</v>
      </c>
      <c r="AA41" s="498">
        <f>N41*'Salary Level'!$M46</f>
        <v>0</v>
      </c>
      <c r="AB41" s="498">
        <f>O41*'Salary Level'!$M46</f>
        <v>0</v>
      </c>
      <c r="AC41" s="498">
        <f>P41*'Salary Level'!$M46</f>
        <v>0</v>
      </c>
      <c r="AD41" s="498">
        <f>Q41*'Salary Level'!$M46</f>
        <v>0</v>
      </c>
      <c r="AE41" s="498">
        <f>R41*'Salary Level'!$M46</f>
        <v>0</v>
      </c>
      <c r="AF41" s="498">
        <f>S41*'Salary Level'!$M46</f>
        <v>0</v>
      </c>
      <c r="AG41" s="498">
        <f>T41*'Salary Level'!$M46</f>
        <v>0</v>
      </c>
      <c r="AH41" s="498">
        <f>U41*'Salary Level'!$M46</f>
        <v>0</v>
      </c>
      <c r="AI41" s="498">
        <f>V41*'Salary Level'!$M47</f>
        <v>0</v>
      </c>
      <c r="AJ41" s="498">
        <f>V41*'Salary Level'!$M46</f>
        <v>0</v>
      </c>
      <c r="AK41" s="602">
        <f t="shared" si="1"/>
        <v>0</v>
      </c>
      <c r="AL41" s="25"/>
      <c r="AM41" s="25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296"/>
      <c r="BA41" s="296"/>
      <c r="BB41" s="296"/>
      <c r="BC41" s="296"/>
      <c r="BD41" s="296"/>
      <c r="BE41" s="296"/>
      <c r="BF41" s="296"/>
      <c r="BG41" s="296"/>
      <c r="BH41" s="296"/>
      <c r="BI41" s="296"/>
      <c r="BJ41" s="296"/>
      <c r="BK41" s="296"/>
      <c r="BL41" s="297"/>
    </row>
    <row r="42" spans="1:64">
      <c r="A42" s="442"/>
      <c r="B42" s="457"/>
      <c r="C42" s="223"/>
      <c r="D42" s="225"/>
      <c r="E42" s="214" t="str">
        <f>Manning!E47</f>
        <v>ADDITIONAL POSITION 2</v>
      </c>
      <c r="F42" s="214"/>
      <c r="G42" s="215">
        <f>Manning!H47</f>
        <v>0</v>
      </c>
      <c r="H42" s="215" t="str">
        <f>Manning!I47</f>
        <v>L</v>
      </c>
      <c r="I42" s="215">
        <f>Manning!J47</f>
        <v>0</v>
      </c>
      <c r="J42" s="215"/>
      <c r="K42" s="215">
        <f>Manning!K47</f>
        <v>0</v>
      </c>
      <c r="L42" s="215">
        <f>Manning!L47</f>
        <v>0</v>
      </c>
      <c r="M42" s="215">
        <f>Manning!M47</f>
        <v>0</v>
      </c>
      <c r="N42" s="215">
        <f>Manning!N47</f>
        <v>0</v>
      </c>
      <c r="O42" s="215">
        <f>Manning!O47</f>
        <v>0</v>
      </c>
      <c r="P42" s="215">
        <f>Manning!P47</f>
        <v>0</v>
      </c>
      <c r="Q42" s="215">
        <f>Manning!Q47</f>
        <v>0</v>
      </c>
      <c r="R42" s="215">
        <f>Manning!R47</f>
        <v>0</v>
      </c>
      <c r="S42" s="215">
        <f>Manning!S47</f>
        <v>0</v>
      </c>
      <c r="T42" s="215">
        <f>Manning!T47</f>
        <v>0</v>
      </c>
      <c r="U42" s="215">
        <f>Manning!U47</f>
        <v>0</v>
      </c>
      <c r="V42" s="215">
        <f>Manning!W47</f>
        <v>0</v>
      </c>
      <c r="W42" s="147"/>
      <c r="X42" s="498">
        <f>K42*'Salary Level'!$M47</f>
        <v>0</v>
      </c>
      <c r="Y42" s="498">
        <f>L42*'Salary Level'!$M47</f>
        <v>0</v>
      </c>
      <c r="Z42" s="498">
        <f>M42*'Salary Level'!$M47</f>
        <v>0</v>
      </c>
      <c r="AA42" s="498">
        <f>N42*'Salary Level'!$M47</f>
        <v>0</v>
      </c>
      <c r="AB42" s="498">
        <f>O42*'Salary Level'!$M47</f>
        <v>0</v>
      </c>
      <c r="AC42" s="498">
        <f>P42*'Salary Level'!$M47</f>
        <v>0</v>
      </c>
      <c r="AD42" s="498">
        <f>Q42*'Salary Level'!$M47</f>
        <v>0</v>
      </c>
      <c r="AE42" s="498">
        <f>R42*'Salary Level'!$M47</f>
        <v>0</v>
      </c>
      <c r="AF42" s="498">
        <f>S42*'Salary Level'!$M47</f>
        <v>0</v>
      </c>
      <c r="AG42" s="498">
        <f>T42*'Salary Level'!$M47</f>
        <v>0</v>
      </c>
      <c r="AH42" s="498">
        <f>U42*'Salary Level'!$M47</f>
        <v>0</v>
      </c>
      <c r="AI42" s="498">
        <f>V42*'Salary Level'!$M48</f>
        <v>0</v>
      </c>
      <c r="AJ42" s="498">
        <f>V42*'Salary Level'!$M47</f>
        <v>0</v>
      </c>
      <c r="AK42" s="602">
        <f t="shared" si="1"/>
        <v>0</v>
      </c>
      <c r="AL42" s="25"/>
      <c r="AM42" s="25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296"/>
      <c r="BA42" s="296"/>
      <c r="BB42" s="296"/>
      <c r="BC42" s="296"/>
      <c r="BD42" s="296"/>
      <c r="BE42" s="296"/>
      <c r="BF42" s="296"/>
      <c r="BG42" s="296"/>
      <c r="BH42" s="296"/>
      <c r="BI42" s="296"/>
      <c r="BJ42" s="296"/>
      <c r="BK42" s="296"/>
      <c r="BL42" s="297"/>
    </row>
    <row r="43" spans="1:64" s="5" customFormat="1">
      <c r="A43" s="442"/>
      <c r="B43" s="457"/>
      <c r="C43" s="223"/>
      <c r="D43" s="225"/>
      <c r="E43" s="216"/>
      <c r="F43" s="216"/>
      <c r="G43" s="216"/>
      <c r="H43" s="216"/>
      <c r="I43" s="216"/>
      <c r="J43" s="216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61"/>
      <c r="X43" s="499"/>
      <c r="Y43" s="499"/>
      <c r="Z43" s="499"/>
      <c r="AA43" s="499"/>
      <c r="AB43" s="499"/>
      <c r="AC43" s="499"/>
      <c r="AD43" s="499"/>
      <c r="AE43" s="499"/>
      <c r="AF43" s="499"/>
      <c r="AG43" s="499"/>
      <c r="AH43" s="499"/>
      <c r="AI43" s="499"/>
      <c r="AJ43" s="499"/>
      <c r="AK43" s="602">
        <f t="shared" si="1"/>
        <v>0</v>
      </c>
      <c r="AL43" s="174"/>
      <c r="AM43" s="174"/>
      <c r="AN43" s="174"/>
      <c r="AO43" s="174"/>
      <c r="AP43" s="174"/>
      <c r="AQ43" s="174"/>
      <c r="AR43" s="174"/>
      <c r="AS43" s="174"/>
      <c r="AT43" s="174"/>
      <c r="AU43" s="174"/>
      <c r="AV43" s="174"/>
      <c r="AW43" s="174"/>
      <c r="AX43" s="14"/>
      <c r="AY43" s="299"/>
      <c r="AZ43" s="300"/>
      <c r="BA43" s="300"/>
      <c r="BB43" s="300"/>
      <c r="BC43" s="300"/>
      <c r="BD43" s="300"/>
      <c r="BE43" s="300"/>
      <c r="BF43" s="300"/>
      <c r="BG43" s="300"/>
      <c r="BH43" s="300"/>
      <c r="BI43" s="300"/>
      <c r="BJ43" s="300"/>
      <c r="BK43" s="300"/>
      <c r="BL43" s="298"/>
    </row>
    <row r="44" spans="1:64">
      <c r="A44" s="442"/>
      <c r="B44" s="457"/>
      <c r="C44" s="223"/>
      <c r="D44" s="225"/>
      <c r="E44" s="221" t="str">
        <f>"TOTAL "&amp;E31</f>
        <v xml:space="preserve">TOTAL FRONT OFFICE   </v>
      </c>
      <c r="F44" s="221"/>
      <c r="G44" s="226">
        <f>SUM(G32:G43)</f>
        <v>13</v>
      </c>
      <c r="H44" s="221"/>
      <c r="I44" s="221"/>
      <c r="J44" s="221"/>
      <c r="K44" s="226">
        <f>Manning!K49</f>
        <v>0</v>
      </c>
      <c r="L44" s="226">
        <f>Manning!L49</f>
        <v>0</v>
      </c>
      <c r="M44" s="226">
        <f>Manning!M49</f>
        <v>0</v>
      </c>
      <c r="N44" s="226">
        <f>Manning!N49</f>
        <v>0</v>
      </c>
      <c r="O44" s="226">
        <f>Manning!O49</f>
        <v>0</v>
      </c>
      <c r="P44" s="226">
        <f>Manning!P49</f>
        <v>0</v>
      </c>
      <c r="Q44" s="226">
        <f>Manning!Q49</f>
        <v>0</v>
      </c>
      <c r="R44" s="226">
        <f>Manning!R49</f>
        <v>0</v>
      </c>
      <c r="S44" s="226">
        <f>Manning!S49</f>
        <v>1</v>
      </c>
      <c r="T44" s="226">
        <f>Manning!T49</f>
        <v>2</v>
      </c>
      <c r="U44" s="226">
        <f>Manning!U49</f>
        <v>2</v>
      </c>
      <c r="V44" s="226">
        <f>Manning!W49</f>
        <v>13</v>
      </c>
      <c r="W44" s="58"/>
      <c r="X44" s="507">
        <f>SUM(X32:X43)</f>
        <v>0</v>
      </c>
      <c r="Y44" s="507">
        <f t="shared" ref="Y44:AI44" si="5">SUM(Y32:Y43)</f>
        <v>0</v>
      </c>
      <c r="Z44" s="507">
        <f t="shared" si="5"/>
        <v>0</v>
      </c>
      <c r="AA44" s="507">
        <f t="shared" si="5"/>
        <v>0</v>
      </c>
      <c r="AB44" s="507">
        <f t="shared" si="5"/>
        <v>0</v>
      </c>
      <c r="AC44" s="507">
        <f t="shared" si="5"/>
        <v>0</v>
      </c>
      <c r="AD44" s="507">
        <f t="shared" si="5"/>
        <v>0</v>
      </c>
      <c r="AE44" s="507">
        <f t="shared" si="5"/>
        <v>0</v>
      </c>
      <c r="AF44" s="507">
        <f t="shared" si="5"/>
        <v>17040</v>
      </c>
      <c r="AG44" s="507">
        <f t="shared" si="5"/>
        <v>26980</v>
      </c>
      <c r="AH44" s="507">
        <f t="shared" si="5"/>
        <v>36920</v>
      </c>
      <c r="AI44" s="507">
        <f t="shared" si="5"/>
        <v>59640</v>
      </c>
      <c r="AJ44" s="507">
        <f>SUM(AJ32:AJ43)</f>
        <v>92300</v>
      </c>
      <c r="AK44" s="602">
        <f t="shared" si="1"/>
        <v>232880</v>
      </c>
      <c r="AL44" s="25"/>
      <c r="AM44" s="25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296"/>
      <c r="BA44" s="296"/>
      <c r="BB44" s="296"/>
      <c r="BC44" s="296"/>
      <c r="BD44" s="296"/>
      <c r="BE44" s="296"/>
      <c r="BF44" s="296"/>
      <c r="BG44" s="296"/>
      <c r="BH44" s="296"/>
      <c r="BI44" s="296"/>
      <c r="BJ44" s="296"/>
      <c r="BK44" s="296"/>
      <c r="BL44" s="297"/>
    </row>
    <row r="45" spans="1:64">
      <c r="A45" s="442"/>
      <c r="B45" s="457"/>
      <c r="C45" s="223"/>
      <c r="D45" s="245"/>
      <c r="E45" s="220"/>
      <c r="F45" s="220"/>
      <c r="G45" s="220"/>
      <c r="H45" s="220"/>
      <c r="I45" s="220"/>
      <c r="J45" s="220"/>
      <c r="K45" s="275"/>
      <c r="L45" s="275"/>
      <c r="M45" s="275"/>
      <c r="N45" s="275"/>
      <c r="O45" s="275"/>
      <c r="P45" s="275"/>
      <c r="Q45" s="275"/>
      <c r="R45" s="275"/>
      <c r="S45" s="275"/>
      <c r="T45" s="275"/>
      <c r="U45" s="275"/>
      <c r="V45" s="275"/>
      <c r="W45" s="94"/>
      <c r="X45" s="508"/>
      <c r="Y45" s="508"/>
      <c r="Z45" s="508"/>
      <c r="AA45" s="508"/>
      <c r="AB45" s="508"/>
      <c r="AC45" s="508"/>
      <c r="AD45" s="508"/>
      <c r="AE45" s="508"/>
      <c r="AF45" s="508"/>
      <c r="AG45" s="508"/>
      <c r="AH45" s="508"/>
      <c r="AI45" s="508"/>
      <c r="AJ45" s="509"/>
      <c r="AK45" s="602">
        <f t="shared" si="1"/>
        <v>0</v>
      </c>
      <c r="AL45" s="25"/>
      <c r="AM45" s="25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296"/>
      <c r="BA45" s="296"/>
      <c r="BB45" s="296"/>
      <c r="BC45" s="296"/>
      <c r="BD45" s="296"/>
      <c r="BE45" s="296"/>
      <c r="BF45" s="296"/>
      <c r="BG45" s="296"/>
      <c r="BH45" s="296"/>
      <c r="BI45" s="296"/>
      <c r="BJ45" s="296"/>
      <c r="BK45" s="296"/>
      <c r="BL45" s="297"/>
    </row>
    <row r="46" spans="1:64">
      <c r="A46" s="442"/>
      <c r="B46" s="457"/>
      <c r="C46" s="223"/>
      <c r="D46" s="225"/>
      <c r="E46" s="227" t="str">
        <f>Manning!E51</f>
        <v>EXECUTIVE FLOOR</v>
      </c>
      <c r="F46" s="227"/>
      <c r="G46" s="227"/>
      <c r="H46" s="227"/>
      <c r="I46" s="227"/>
      <c r="J46" s="227"/>
      <c r="K46" s="279"/>
      <c r="L46" s="279"/>
      <c r="M46" s="279"/>
      <c r="N46" s="279"/>
      <c r="O46" s="279"/>
      <c r="P46" s="279"/>
      <c r="Q46" s="279"/>
      <c r="R46" s="279"/>
      <c r="S46" s="279"/>
      <c r="T46" s="279"/>
      <c r="U46" s="279"/>
      <c r="V46" s="279"/>
      <c r="W46" s="69"/>
      <c r="X46" s="510"/>
      <c r="Y46" s="510"/>
      <c r="Z46" s="510"/>
      <c r="AA46" s="510"/>
      <c r="AB46" s="510"/>
      <c r="AC46" s="510"/>
      <c r="AD46" s="510"/>
      <c r="AE46" s="510"/>
      <c r="AF46" s="510"/>
      <c r="AG46" s="510"/>
      <c r="AH46" s="510"/>
      <c r="AI46" s="510"/>
      <c r="AJ46" s="510"/>
      <c r="AK46" s="602">
        <f t="shared" si="1"/>
        <v>0</v>
      </c>
      <c r="AL46" s="25"/>
      <c r="AM46" s="25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296"/>
      <c r="BA46" s="296"/>
      <c r="BB46" s="296"/>
      <c r="BC46" s="296"/>
      <c r="BD46" s="296"/>
      <c r="BE46" s="296"/>
      <c r="BF46" s="296"/>
      <c r="BG46" s="296"/>
      <c r="BH46" s="296"/>
      <c r="BI46" s="296"/>
      <c r="BJ46" s="296"/>
      <c r="BK46" s="296"/>
      <c r="BL46" s="297"/>
    </row>
    <row r="47" spans="1:64">
      <c r="A47" s="442"/>
      <c r="B47" s="457"/>
      <c r="C47" s="223"/>
      <c r="D47" s="225"/>
      <c r="E47" s="228"/>
      <c r="F47" s="228"/>
      <c r="G47" s="228"/>
      <c r="H47" s="228"/>
      <c r="I47" s="228"/>
      <c r="J47" s="228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61"/>
      <c r="X47" s="499"/>
      <c r="Y47" s="499"/>
      <c r="Z47" s="499"/>
      <c r="AA47" s="499"/>
      <c r="AB47" s="499"/>
      <c r="AC47" s="499"/>
      <c r="AD47" s="499"/>
      <c r="AE47" s="499"/>
      <c r="AF47" s="499"/>
      <c r="AG47" s="499"/>
      <c r="AH47" s="499"/>
      <c r="AI47" s="499"/>
      <c r="AJ47" s="499"/>
      <c r="AK47" s="602">
        <f t="shared" si="1"/>
        <v>0</v>
      </c>
      <c r="AL47" s="25"/>
      <c r="AM47" s="25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296"/>
      <c r="BA47" s="296"/>
      <c r="BB47" s="296"/>
      <c r="BC47" s="296"/>
      <c r="BD47" s="296"/>
      <c r="BE47" s="296"/>
      <c r="BF47" s="296"/>
      <c r="BG47" s="296"/>
      <c r="BH47" s="296"/>
      <c r="BI47" s="296"/>
      <c r="BJ47" s="296"/>
      <c r="BK47" s="296"/>
      <c r="BL47" s="297"/>
    </row>
    <row r="48" spans="1:64" s="5" customFormat="1">
      <c r="A48" s="442"/>
      <c r="B48" s="457"/>
      <c r="C48" s="223"/>
      <c r="D48" s="225"/>
      <c r="E48" s="214" t="str">
        <f>Manning!E53</f>
        <v>EXECUTIVE FLOOR MANAGER</v>
      </c>
      <c r="F48" s="214"/>
      <c r="G48" s="215">
        <v>0</v>
      </c>
      <c r="H48" s="215" t="str">
        <f>Manning!I53</f>
        <v>L</v>
      </c>
      <c r="I48" s="215" t="str">
        <f>Manning!J53</f>
        <v>L4</v>
      </c>
      <c r="J48" s="215"/>
      <c r="K48" s="215">
        <f>Manning!K53</f>
        <v>0</v>
      </c>
      <c r="L48" s="215">
        <f>Manning!L53</f>
        <v>0</v>
      </c>
      <c r="M48" s="215">
        <f>Manning!M53</f>
        <v>0</v>
      </c>
      <c r="N48" s="215">
        <f>Manning!N53</f>
        <v>0</v>
      </c>
      <c r="O48" s="215">
        <f>Manning!O53</f>
        <v>0</v>
      </c>
      <c r="P48" s="215">
        <f>Manning!P53</f>
        <v>0</v>
      </c>
      <c r="Q48" s="215">
        <f>Manning!Q53</f>
        <v>0</v>
      </c>
      <c r="R48" s="215">
        <f>Manning!R53</f>
        <v>0</v>
      </c>
      <c r="S48" s="215">
        <f>Manning!S53</f>
        <v>0</v>
      </c>
      <c r="T48" s="215">
        <f>Manning!T53</f>
        <v>1</v>
      </c>
      <c r="U48" s="215">
        <f>Manning!U53</f>
        <v>1</v>
      </c>
      <c r="V48" s="215">
        <f>Manning!W53</f>
        <v>1</v>
      </c>
      <c r="W48" s="147"/>
      <c r="X48" s="498">
        <f>K48*'Salary Level'!$M53</f>
        <v>0</v>
      </c>
      <c r="Y48" s="498">
        <f>L48*'Salary Level'!$M53</f>
        <v>0</v>
      </c>
      <c r="Z48" s="498">
        <f>M48*'Salary Level'!$M53</f>
        <v>0</v>
      </c>
      <c r="AA48" s="498">
        <f>N48*'Salary Level'!$M53</f>
        <v>0</v>
      </c>
      <c r="AB48" s="498">
        <f>O48*'Salary Level'!$M53</f>
        <v>0</v>
      </c>
      <c r="AC48" s="498">
        <f>P48*'Salary Level'!$M53</f>
        <v>0</v>
      </c>
      <c r="AD48" s="498">
        <f>Q48*'Salary Level'!$M53</f>
        <v>0</v>
      </c>
      <c r="AE48" s="498">
        <f>R48*'Salary Level'!$M53</f>
        <v>0</v>
      </c>
      <c r="AF48" s="498">
        <f>S48*'Salary Level'!$M53</f>
        <v>0</v>
      </c>
      <c r="AG48" s="498">
        <f>T48*'Salary Level'!$M53</f>
        <v>7100</v>
      </c>
      <c r="AH48" s="498">
        <f>U48*'Salary Level'!$M53</f>
        <v>7100</v>
      </c>
      <c r="AI48" s="498">
        <f>V48*'Salary Level'!$M53</f>
        <v>7100</v>
      </c>
      <c r="AJ48" s="498">
        <f>V48*'Salary Level'!$M53</f>
        <v>7100</v>
      </c>
      <c r="AK48" s="602">
        <f t="shared" si="1"/>
        <v>28400</v>
      </c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4"/>
      <c r="AY48" s="299"/>
      <c r="AZ48" s="300"/>
      <c r="BA48" s="300"/>
      <c r="BB48" s="300"/>
      <c r="BC48" s="300"/>
      <c r="BD48" s="300"/>
      <c r="BE48" s="300"/>
      <c r="BF48" s="300"/>
      <c r="BG48" s="300"/>
      <c r="BH48" s="300"/>
      <c r="BI48" s="300"/>
      <c r="BJ48" s="300"/>
      <c r="BK48" s="300"/>
      <c r="BL48" s="298"/>
    </row>
    <row r="49" spans="1:64">
      <c r="A49" s="442"/>
      <c r="B49" s="457"/>
      <c r="C49" s="223"/>
      <c r="D49" s="225"/>
      <c r="E49" s="214" t="str">
        <f>Manning!E54</f>
        <v>EXECUTIVE FLOOR ASSISTANT MANAGER</v>
      </c>
      <c r="F49" s="214"/>
      <c r="G49" s="215">
        <f>Manning!H54</f>
        <v>1</v>
      </c>
      <c r="H49" s="215" t="str">
        <f>Manning!I54</f>
        <v>L</v>
      </c>
      <c r="I49" s="215" t="str">
        <f>Manning!J54</f>
        <v>L5</v>
      </c>
      <c r="J49" s="215"/>
      <c r="K49" s="215">
        <f>Manning!K54</f>
        <v>0</v>
      </c>
      <c r="L49" s="215">
        <f>Manning!L54</f>
        <v>0</v>
      </c>
      <c r="M49" s="215">
        <f>Manning!M54</f>
        <v>0</v>
      </c>
      <c r="N49" s="215">
        <f>Manning!N54</f>
        <v>0</v>
      </c>
      <c r="O49" s="215">
        <f>Manning!O54</f>
        <v>0</v>
      </c>
      <c r="P49" s="215">
        <f>Manning!P54</f>
        <v>0</v>
      </c>
      <c r="Q49" s="215">
        <f>Manning!Q54</f>
        <v>0</v>
      </c>
      <c r="R49" s="215">
        <f>Manning!R54</f>
        <v>0</v>
      </c>
      <c r="S49" s="215">
        <f>Manning!S54</f>
        <v>0</v>
      </c>
      <c r="T49" s="215">
        <f>Manning!T54</f>
        <v>0</v>
      </c>
      <c r="U49" s="215">
        <f>Manning!U54</f>
        <v>1</v>
      </c>
      <c r="V49" s="215">
        <f>Manning!W54</f>
        <v>1</v>
      </c>
      <c r="W49" s="147"/>
      <c r="X49" s="498">
        <f>K49*'Salary Level'!$M54</f>
        <v>0</v>
      </c>
      <c r="Y49" s="498">
        <f>L49*'Salary Level'!$M54</f>
        <v>0</v>
      </c>
      <c r="Z49" s="498">
        <f>M49*'Salary Level'!$M54</f>
        <v>0</v>
      </c>
      <c r="AA49" s="498">
        <f>N49*'Salary Level'!$M54</f>
        <v>0</v>
      </c>
      <c r="AB49" s="498">
        <f>O49*'Salary Level'!$M54</f>
        <v>0</v>
      </c>
      <c r="AC49" s="498">
        <f>P49*'Salary Level'!$M54</f>
        <v>0</v>
      </c>
      <c r="AD49" s="498">
        <f>Q49*'Salary Level'!$M54</f>
        <v>0</v>
      </c>
      <c r="AE49" s="498">
        <f>R49*'Salary Level'!$M54</f>
        <v>0</v>
      </c>
      <c r="AF49" s="498">
        <f>S49*'Salary Level'!$M54</f>
        <v>0</v>
      </c>
      <c r="AG49" s="498">
        <f>T49*'Salary Level'!$M54</f>
        <v>0</v>
      </c>
      <c r="AH49" s="498">
        <f>U49*'Salary Level'!$M54</f>
        <v>5680</v>
      </c>
      <c r="AI49" s="498">
        <f>V49*'Salary Level'!$M54</f>
        <v>5680</v>
      </c>
      <c r="AJ49" s="498">
        <f>V49*'Salary Level'!$M54</f>
        <v>5680</v>
      </c>
      <c r="AK49" s="602">
        <f t="shared" si="1"/>
        <v>17040</v>
      </c>
      <c r="AX49" s="14"/>
      <c r="AY49" s="14"/>
      <c r="AZ49" s="296"/>
      <c r="BA49" s="296"/>
      <c r="BB49" s="296"/>
      <c r="BC49" s="296"/>
      <c r="BD49" s="296"/>
      <c r="BE49" s="296"/>
      <c r="BF49" s="296"/>
      <c r="BG49" s="296"/>
      <c r="BH49" s="296"/>
      <c r="BI49" s="296"/>
      <c r="BJ49" s="296"/>
      <c r="BK49" s="296"/>
      <c r="BL49" s="297"/>
    </row>
    <row r="50" spans="1:64" s="4" customFormat="1">
      <c r="A50" s="442"/>
      <c r="B50" s="457"/>
      <c r="C50" s="223"/>
      <c r="D50" s="225"/>
      <c r="E50" s="214" t="str">
        <f>Manning!E55</f>
        <v>EXECUTIVE FLOOR OFFICER</v>
      </c>
      <c r="F50" s="214"/>
      <c r="G50" s="215">
        <f>Manning!H55</f>
        <v>3</v>
      </c>
      <c r="H50" s="215" t="str">
        <f>Manning!I55</f>
        <v>L</v>
      </c>
      <c r="I50" s="215" t="str">
        <f>Manning!J55</f>
        <v>L7</v>
      </c>
      <c r="J50" s="215"/>
      <c r="K50" s="215">
        <f>Manning!K55</f>
        <v>0</v>
      </c>
      <c r="L50" s="215">
        <f>Manning!L55</f>
        <v>0</v>
      </c>
      <c r="M50" s="215">
        <f>Manning!M55</f>
        <v>0</v>
      </c>
      <c r="N50" s="215">
        <f>Manning!N55</f>
        <v>0</v>
      </c>
      <c r="O50" s="215">
        <f>Manning!O55</f>
        <v>0</v>
      </c>
      <c r="P50" s="215">
        <f>Manning!P55</f>
        <v>0</v>
      </c>
      <c r="Q50" s="215">
        <f>Manning!Q55</f>
        <v>0</v>
      </c>
      <c r="R50" s="215">
        <f>Manning!R55</f>
        <v>0</v>
      </c>
      <c r="S50" s="215">
        <f>Manning!S55</f>
        <v>0</v>
      </c>
      <c r="T50" s="215">
        <f>Manning!T55</f>
        <v>0</v>
      </c>
      <c r="U50" s="215">
        <f>Manning!U55</f>
        <v>0</v>
      </c>
      <c r="V50" s="215">
        <f>Manning!W55</f>
        <v>3</v>
      </c>
      <c r="W50" s="147"/>
      <c r="X50" s="498">
        <f>K50*'Salary Level'!$M55</f>
        <v>0</v>
      </c>
      <c r="Y50" s="498">
        <f>L50*'Salary Level'!$M55</f>
        <v>0</v>
      </c>
      <c r="Z50" s="498">
        <f>M50*'Salary Level'!$M55</f>
        <v>0</v>
      </c>
      <c r="AA50" s="498">
        <f>N50*'Salary Level'!$M55</f>
        <v>0</v>
      </c>
      <c r="AB50" s="498">
        <f>O50*'Salary Level'!$M55</f>
        <v>0</v>
      </c>
      <c r="AC50" s="498">
        <f>P50*'Salary Level'!$M55</f>
        <v>0</v>
      </c>
      <c r="AD50" s="498">
        <f>Q50*'Salary Level'!$M55</f>
        <v>0</v>
      </c>
      <c r="AE50" s="498">
        <f>R50*'Salary Level'!$M55</f>
        <v>0</v>
      </c>
      <c r="AF50" s="498">
        <f>S50*'Salary Level'!$M55</f>
        <v>0</v>
      </c>
      <c r="AG50" s="498">
        <f>T50*'Salary Level'!$M55</f>
        <v>0</v>
      </c>
      <c r="AH50" s="498">
        <f>U50*'Salary Level'!$M55</f>
        <v>0</v>
      </c>
      <c r="AI50" s="498">
        <f>V50*'Salary Level'!$M55</f>
        <v>12780</v>
      </c>
      <c r="AJ50" s="498">
        <f>V50*'Salary Level'!$M55</f>
        <v>12780</v>
      </c>
      <c r="AK50" s="602">
        <f t="shared" si="1"/>
        <v>25560</v>
      </c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14"/>
      <c r="AY50" s="163"/>
      <c r="AZ50" s="301"/>
      <c r="BA50" s="301"/>
      <c r="BB50" s="301"/>
      <c r="BC50" s="301"/>
      <c r="BD50" s="301"/>
      <c r="BE50" s="301"/>
      <c r="BF50" s="301"/>
      <c r="BG50" s="301"/>
      <c r="BH50" s="301"/>
      <c r="BI50" s="301"/>
      <c r="BJ50" s="301"/>
      <c r="BK50" s="301"/>
      <c r="BL50" s="301"/>
    </row>
    <row r="51" spans="1:64">
      <c r="A51" s="442"/>
      <c r="B51" s="457"/>
      <c r="C51" s="223"/>
      <c r="D51" s="225"/>
      <c r="E51" s="214" t="str">
        <f>Manning!E56</f>
        <v>EXECUTIVE FLOOR BUTLER</v>
      </c>
      <c r="F51" s="214"/>
      <c r="G51" s="215">
        <v>0</v>
      </c>
      <c r="H51" s="215" t="str">
        <f>Manning!I56</f>
        <v>L</v>
      </c>
      <c r="I51" s="215">
        <f>Manning!J56</f>
        <v>0</v>
      </c>
      <c r="J51" s="215"/>
      <c r="K51" s="215">
        <f>Manning!K56</f>
        <v>0</v>
      </c>
      <c r="L51" s="215">
        <f>Manning!L56</f>
        <v>0</v>
      </c>
      <c r="M51" s="215">
        <f>Manning!M56</f>
        <v>0</v>
      </c>
      <c r="N51" s="215">
        <f>Manning!N56</f>
        <v>0</v>
      </c>
      <c r="O51" s="215">
        <f>Manning!O56</f>
        <v>0</v>
      </c>
      <c r="P51" s="215">
        <f>Manning!P56</f>
        <v>0</v>
      </c>
      <c r="Q51" s="215">
        <f>Manning!Q56</f>
        <v>0</v>
      </c>
      <c r="R51" s="215">
        <f>Manning!R56</f>
        <v>0</v>
      </c>
      <c r="S51" s="215">
        <f>Manning!S56</f>
        <v>0</v>
      </c>
      <c r="T51" s="215">
        <f>Manning!T56</f>
        <v>0</v>
      </c>
      <c r="U51" s="215">
        <f>Manning!U56</f>
        <v>0</v>
      </c>
      <c r="V51" s="215">
        <f>Manning!W56</f>
        <v>0</v>
      </c>
      <c r="W51" s="147"/>
      <c r="X51" s="498">
        <f>K51*'Salary Level'!$M56</f>
        <v>0</v>
      </c>
      <c r="Y51" s="498">
        <f>L51*'Salary Level'!$M56</f>
        <v>0</v>
      </c>
      <c r="Z51" s="498">
        <f>M51*'Salary Level'!$M56</f>
        <v>0</v>
      </c>
      <c r="AA51" s="498">
        <f>N51*'Salary Level'!$M56</f>
        <v>0</v>
      </c>
      <c r="AB51" s="498">
        <f>O51*'Salary Level'!$M56</f>
        <v>0</v>
      </c>
      <c r="AC51" s="498">
        <f>P51*'Salary Level'!$M56</f>
        <v>0</v>
      </c>
      <c r="AD51" s="498">
        <f>Q51*'Salary Level'!$M56</f>
        <v>0</v>
      </c>
      <c r="AE51" s="498">
        <f>R51*'Salary Level'!$M56</f>
        <v>0</v>
      </c>
      <c r="AF51" s="498">
        <f>S51*'Salary Level'!$M56</f>
        <v>0</v>
      </c>
      <c r="AG51" s="498">
        <f>T51*'Salary Level'!$M56</f>
        <v>0</v>
      </c>
      <c r="AH51" s="498">
        <f>U51*'Salary Level'!$M56</f>
        <v>0</v>
      </c>
      <c r="AI51" s="498">
        <f>V51*'Salary Level'!$M56</f>
        <v>0</v>
      </c>
      <c r="AJ51" s="498">
        <f>V51*'Salary Level'!$M56</f>
        <v>0</v>
      </c>
      <c r="AK51" s="602">
        <f t="shared" si="1"/>
        <v>0</v>
      </c>
      <c r="AL51" s="163"/>
      <c r="AM51" s="163"/>
      <c r="AN51" s="163"/>
      <c r="AO51" s="163"/>
      <c r="AP51" s="163"/>
      <c r="AQ51" s="163"/>
      <c r="AR51" s="163"/>
      <c r="AS51" s="163"/>
      <c r="AT51" s="163"/>
      <c r="AU51" s="163"/>
      <c r="AV51" s="163"/>
      <c r="AW51" s="163"/>
      <c r="AX51" s="14"/>
      <c r="AY51" s="163"/>
      <c r="AZ51" s="163"/>
      <c r="BA51" s="163"/>
      <c r="BB51" s="163"/>
      <c r="BC51" s="163"/>
      <c r="BD51" s="163"/>
      <c r="BE51" s="163"/>
      <c r="BF51" s="163"/>
      <c r="BG51" s="163"/>
      <c r="BH51" s="163"/>
      <c r="BI51" s="163"/>
      <c r="BJ51" s="163"/>
      <c r="BK51" s="163"/>
      <c r="BL51" s="163"/>
    </row>
    <row r="52" spans="1:64">
      <c r="A52" s="442"/>
      <c r="B52" s="457"/>
      <c r="C52" s="223"/>
      <c r="D52" s="225"/>
      <c r="E52" s="214" t="str">
        <f>Manning!E57</f>
        <v>ADDITIONAL POSITION 1</v>
      </c>
      <c r="F52" s="214"/>
      <c r="G52" s="215">
        <f>Manning!H57</f>
        <v>0</v>
      </c>
      <c r="H52" s="215" t="str">
        <f>Manning!I57</f>
        <v>L</v>
      </c>
      <c r="I52" s="215">
        <f>Manning!J57</f>
        <v>0</v>
      </c>
      <c r="J52" s="215"/>
      <c r="K52" s="215">
        <f>Manning!K57</f>
        <v>0</v>
      </c>
      <c r="L52" s="215">
        <f>Manning!L57</f>
        <v>0</v>
      </c>
      <c r="M52" s="215">
        <f>Manning!M57</f>
        <v>0</v>
      </c>
      <c r="N52" s="215">
        <f>Manning!N57</f>
        <v>0</v>
      </c>
      <c r="O52" s="215">
        <f>Manning!O57</f>
        <v>0</v>
      </c>
      <c r="P52" s="215">
        <f>Manning!P57</f>
        <v>0</v>
      </c>
      <c r="Q52" s="215">
        <f>Manning!Q57</f>
        <v>0</v>
      </c>
      <c r="R52" s="215">
        <f>Manning!R57</f>
        <v>0</v>
      </c>
      <c r="S52" s="215">
        <f>Manning!S57</f>
        <v>0</v>
      </c>
      <c r="T52" s="215">
        <f>Manning!T57</f>
        <v>0</v>
      </c>
      <c r="U52" s="215">
        <f>Manning!U57</f>
        <v>0</v>
      </c>
      <c r="V52" s="215">
        <f>Manning!W57</f>
        <v>0</v>
      </c>
      <c r="W52" s="147"/>
      <c r="X52" s="498">
        <f>K52*'Salary Level'!$M57</f>
        <v>0</v>
      </c>
      <c r="Y52" s="498">
        <f>L52*'Salary Level'!$M57</f>
        <v>0</v>
      </c>
      <c r="Z52" s="498">
        <f>M52*'Salary Level'!$M57</f>
        <v>0</v>
      </c>
      <c r="AA52" s="498">
        <f>N52*'Salary Level'!$M57</f>
        <v>0</v>
      </c>
      <c r="AB52" s="498">
        <f>O52*'Salary Level'!$M57</f>
        <v>0</v>
      </c>
      <c r="AC52" s="498">
        <f>P52*'Salary Level'!$M57</f>
        <v>0</v>
      </c>
      <c r="AD52" s="498">
        <f>Q52*'Salary Level'!$M57</f>
        <v>0</v>
      </c>
      <c r="AE52" s="498">
        <f>R52*'Salary Level'!$M57</f>
        <v>0</v>
      </c>
      <c r="AF52" s="498">
        <f>S52*'Salary Level'!$M57</f>
        <v>0</v>
      </c>
      <c r="AG52" s="498">
        <f>T52*'Salary Level'!$M57</f>
        <v>0</v>
      </c>
      <c r="AH52" s="498">
        <f>U52*'Salary Level'!$M57</f>
        <v>0</v>
      </c>
      <c r="AI52" s="498">
        <f>V52*'Salary Level'!$M57</f>
        <v>0</v>
      </c>
      <c r="AJ52" s="498">
        <f>V52*'Salary Level'!$M57</f>
        <v>0</v>
      </c>
      <c r="AK52" s="602">
        <f t="shared" si="1"/>
        <v>0</v>
      </c>
      <c r="AL52" s="25"/>
      <c r="AM52" s="25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296"/>
      <c r="BA52" s="296"/>
      <c r="BB52" s="296"/>
      <c r="BC52" s="296"/>
      <c r="BD52" s="296"/>
      <c r="BE52" s="296"/>
      <c r="BF52" s="296"/>
      <c r="BG52" s="296"/>
      <c r="BH52" s="296"/>
      <c r="BI52" s="296"/>
      <c r="BJ52" s="296"/>
      <c r="BK52" s="296"/>
      <c r="BL52" s="302"/>
    </row>
    <row r="53" spans="1:64" ht="13.5" customHeight="1">
      <c r="A53" s="442"/>
      <c r="B53" s="457"/>
      <c r="C53" s="223"/>
      <c r="D53" s="225"/>
      <c r="E53" s="214" t="str">
        <f>Manning!E58</f>
        <v>ADDITIONAL POSITION 2</v>
      </c>
      <c r="F53" s="214"/>
      <c r="G53" s="215">
        <f>Manning!H58</f>
        <v>0</v>
      </c>
      <c r="H53" s="215" t="str">
        <f>Manning!I58</f>
        <v>L</v>
      </c>
      <c r="I53" s="215">
        <f>Manning!J58</f>
        <v>0</v>
      </c>
      <c r="J53" s="215"/>
      <c r="K53" s="215">
        <f>Manning!K58</f>
        <v>0</v>
      </c>
      <c r="L53" s="215">
        <f>Manning!L58</f>
        <v>0</v>
      </c>
      <c r="M53" s="215">
        <f>Manning!M58</f>
        <v>0</v>
      </c>
      <c r="N53" s="215">
        <f>Manning!N58</f>
        <v>0</v>
      </c>
      <c r="O53" s="215">
        <f>Manning!O58</f>
        <v>0</v>
      </c>
      <c r="P53" s="215">
        <f>Manning!P58</f>
        <v>0</v>
      </c>
      <c r="Q53" s="215">
        <f>Manning!Q58</f>
        <v>0</v>
      </c>
      <c r="R53" s="215">
        <f>Manning!R58</f>
        <v>0</v>
      </c>
      <c r="S53" s="215">
        <f>Manning!S58</f>
        <v>0</v>
      </c>
      <c r="T53" s="215">
        <f>Manning!T58</f>
        <v>0</v>
      </c>
      <c r="U53" s="215">
        <f>Manning!U58</f>
        <v>0</v>
      </c>
      <c r="V53" s="215">
        <f>Manning!W58</f>
        <v>0</v>
      </c>
      <c r="W53" s="147"/>
      <c r="X53" s="498">
        <f>K53*'Salary Level'!$M58</f>
        <v>0</v>
      </c>
      <c r="Y53" s="498">
        <f>L53*'Salary Level'!$M58</f>
        <v>0</v>
      </c>
      <c r="Z53" s="498">
        <f>M53*'Salary Level'!$M58</f>
        <v>0</v>
      </c>
      <c r="AA53" s="498">
        <f>N53*'Salary Level'!$M58</f>
        <v>0</v>
      </c>
      <c r="AB53" s="498">
        <f>O53*'Salary Level'!$M58</f>
        <v>0</v>
      </c>
      <c r="AC53" s="498">
        <f>P53*'Salary Level'!$M58</f>
        <v>0</v>
      </c>
      <c r="AD53" s="498">
        <f>Q53*'Salary Level'!$M58</f>
        <v>0</v>
      </c>
      <c r="AE53" s="498">
        <f>R53*'Salary Level'!$M58</f>
        <v>0</v>
      </c>
      <c r="AF53" s="498">
        <f>S53*'Salary Level'!$M58</f>
        <v>0</v>
      </c>
      <c r="AG53" s="498">
        <f>T53*'Salary Level'!$M58</f>
        <v>0</v>
      </c>
      <c r="AH53" s="498">
        <f>U53*'Salary Level'!$M58</f>
        <v>0</v>
      </c>
      <c r="AI53" s="498">
        <f>V53*'Salary Level'!$M58</f>
        <v>0</v>
      </c>
      <c r="AJ53" s="498">
        <f>V53*'Salary Level'!$M58</f>
        <v>0</v>
      </c>
      <c r="AK53" s="602">
        <f t="shared" si="1"/>
        <v>0</v>
      </c>
      <c r="AL53" s="25"/>
      <c r="AM53" s="25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296"/>
      <c r="BA53" s="296"/>
      <c r="BB53" s="296"/>
      <c r="BC53" s="296"/>
      <c r="BD53" s="296"/>
      <c r="BE53" s="296"/>
      <c r="BF53" s="296"/>
      <c r="BG53" s="296"/>
      <c r="BH53" s="296"/>
      <c r="BI53" s="296"/>
      <c r="BJ53" s="296"/>
      <c r="BK53" s="296"/>
      <c r="BL53" s="302"/>
    </row>
    <row r="54" spans="1:64">
      <c r="A54" s="442"/>
      <c r="B54" s="457"/>
      <c r="C54" s="223"/>
      <c r="D54" s="225"/>
      <c r="E54" s="216"/>
      <c r="F54" s="216"/>
      <c r="G54" s="216"/>
      <c r="H54" s="216"/>
      <c r="I54" s="216"/>
      <c r="J54" s="216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61"/>
      <c r="X54" s="499"/>
      <c r="Y54" s="499"/>
      <c r="Z54" s="499"/>
      <c r="AA54" s="499"/>
      <c r="AB54" s="499"/>
      <c r="AC54" s="499"/>
      <c r="AD54" s="499"/>
      <c r="AE54" s="499"/>
      <c r="AF54" s="499"/>
      <c r="AG54" s="499"/>
      <c r="AH54" s="499"/>
      <c r="AI54" s="499"/>
      <c r="AJ54" s="499"/>
      <c r="AK54" s="602">
        <f t="shared" si="1"/>
        <v>0</v>
      </c>
      <c r="AL54" s="25"/>
      <c r="AM54" s="25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296"/>
      <c r="BA54" s="296"/>
      <c r="BB54" s="296"/>
      <c r="BC54" s="296"/>
      <c r="BD54" s="296"/>
      <c r="BE54" s="296"/>
      <c r="BF54" s="296"/>
      <c r="BG54" s="296"/>
      <c r="BH54" s="296"/>
      <c r="BI54" s="296"/>
      <c r="BJ54" s="296"/>
      <c r="BK54" s="296"/>
      <c r="BL54" s="302"/>
    </row>
    <row r="55" spans="1:64" ht="15" customHeight="1">
      <c r="A55" s="442"/>
      <c r="B55" s="457"/>
      <c r="C55" s="223"/>
      <c r="D55" s="225"/>
      <c r="E55" s="221" t="str">
        <f>"TOTAL "&amp;E46</f>
        <v>TOTAL EXECUTIVE FLOOR</v>
      </c>
      <c r="F55" s="221"/>
      <c r="G55" s="229">
        <f>SUM(G47:G54)</f>
        <v>4</v>
      </c>
      <c r="H55" s="221"/>
      <c r="I55" s="221"/>
      <c r="J55" s="221"/>
      <c r="K55" s="226">
        <f>Manning!K60</f>
        <v>0</v>
      </c>
      <c r="L55" s="226">
        <f>Manning!L60</f>
        <v>0</v>
      </c>
      <c r="M55" s="226">
        <f>Manning!M60</f>
        <v>0</v>
      </c>
      <c r="N55" s="226">
        <f>Manning!N60</f>
        <v>0</v>
      </c>
      <c r="O55" s="226">
        <f>Manning!O60</f>
        <v>0</v>
      </c>
      <c r="P55" s="226">
        <f>Manning!P60</f>
        <v>0</v>
      </c>
      <c r="Q55" s="226">
        <f>Manning!Q60</f>
        <v>0</v>
      </c>
      <c r="R55" s="226">
        <f>Manning!R60</f>
        <v>0</v>
      </c>
      <c r="S55" s="226">
        <f>Manning!S60</f>
        <v>0</v>
      </c>
      <c r="T55" s="226">
        <f>Manning!T60</f>
        <v>1</v>
      </c>
      <c r="U55" s="226">
        <f>Manning!U60</f>
        <v>2</v>
      </c>
      <c r="V55" s="226">
        <f>Manning!W60</f>
        <v>5</v>
      </c>
      <c r="W55" s="58"/>
      <c r="X55" s="507">
        <f t="shared" ref="X55:AI55" si="6">SUM(X47:X54)</f>
        <v>0</v>
      </c>
      <c r="Y55" s="507">
        <f t="shared" si="6"/>
        <v>0</v>
      </c>
      <c r="Z55" s="507">
        <f t="shared" si="6"/>
        <v>0</v>
      </c>
      <c r="AA55" s="507">
        <f t="shared" si="6"/>
        <v>0</v>
      </c>
      <c r="AB55" s="507">
        <f t="shared" si="6"/>
        <v>0</v>
      </c>
      <c r="AC55" s="507">
        <f t="shared" si="6"/>
        <v>0</v>
      </c>
      <c r="AD55" s="507">
        <f t="shared" si="6"/>
        <v>0</v>
      </c>
      <c r="AE55" s="507">
        <f t="shared" si="6"/>
        <v>0</v>
      </c>
      <c r="AF55" s="507">
        <f t="shared" si="6"/>
        <v>0</v>
      </c>
      <c r="AG55" s="507">
        <f t="shared" si="6"/>
        <v>7100</v>
      </c>
      <c r="AH55" s="507">
        <f t="shared" si="6"/>
        <v>12780</v>
      </c>
      <c r="AI55" s="507">
        <f t="shared" si="6"/>
        <v>25560</v>
      </c>
      <c r="AJ55" s="507">
        <f>SUM(AJ47:AJ54)</f>
        <v>25560</v>
      </c>
      <c r="AK55" s="602">
        <f t="shared" si="1"/>
        <v>71000</v>
      </c>
      <c r="AL55" s="25"/>
      <c r="AM55" s="25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296"/>
      <c r="BA55" s="296"/>
      <c r="BB55" s="296"/>
      <c r="BC55" s="296"/>
      <c r="BD55" s="296"/>
      <c r="BE55" s="296"/>
      <c r="BF55" s="296"/>
      <c r="BG55" s="296"/>
      <c r="BH55" s="296"/>
      <c r="BI55" s="296"/>
      <c r="BJ55" s="296"/>
      <c r="BK55" s="296"/>
      <c r="BL55" s="302"/>
    </row>
    <row r="56" spans="1:64" ht="15" customHeight="1">
      <c r="A56" s="442"/>
      <c r="B56" s="457"/>
      <c r="C56" s="223"/>
      <c r="D56" s="245"/>
      <c r="E56" s="230"/>
      <c r="F56" s="230"/>
      <c r="G56" s="230"/>
      <c r="H56" s="230"/>
      <c r="I56" s="230"/>
      <c r="J56" s="230"/>
      <c r="K56" s="281"/>
      <c r="L56" s="281"/>
      <c r="M56" s="281"/>
      <c r="N56" s="281"/>
      <c r="O56" s="281"/>
      <c r="P56" s="281"/>
      <c r="Q56" s="281"/>
      <c r="R56" s="281"/>
      <c r="S56" s="281"/>
      <c r="T56" s="281"/>
      <c r="U56" s="281"/>
      <c r="V56" s="281"/>
      <c r="W56" s="64"/>
      <c r="X56" s="511"/>
      <c r="Y56" s="511"/>
      <c r="Z56" s="511"/>
      <c r="AA56" s="511"/>
      <c r="AB56" s="511"/>
      <c r="AC56" s="511"/>
      <c r="AD56" s="511"/>
      <c r="AE56" s="511"/>
      <c r="AF56" s="511"/>
      <c r="AG56" s="511"/>
      <c r="AH56" s="511"/>
      <c r="AI56" s="511"/>
      <c r="AJ56" s="512"/>
      <c r="AK56" s="602">
        <f t="shared" si="1"/>
        <v>0</v>
      </c>
      <c r="AL56" s="25"/>
      <c r="AM56" s="25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Z56" s="296"/>
      <c r="BA56" s="296"/>
      <c r="BB56" s="296"/>
      <c r="BC56" s="296"/>
      <c r="BD56" s="296"/>
      <c r="BE56" s="296"/>
      <c r="BF56" s="296"/>
      <c r="BG56" s="296"/>
      <c r="BH56" s="296"/>
      <c r="BI56" s="296"/>
      <c r="BJ56" s="296"/>
      <c r="BK56" s="296"/>
      <c r="BL56" s="302"/>
    </row>
    <row r="57" spans="1:64" ht="15" customHeight="1">
      <c r="A57" s="442"/>
      <c r="B57" s="457"/>
      <c r="C57" s="223"/>
      <c r="D57" s="225"/>
      <c r="E57" s="227" t="str">
        <f>Manning!E62</f>
        <v>CONGIERGE</v>
      </c>
      <c r="F57" s="227"/>
      <c r="G57" s="227"/>
      <c r="H57" s="227"/>
      <c r="I57" s="227"/>
      <c r="J57" s="227"/>
      <c r="K57" s="279"/>
      <c r="L57" s="279"/>
      <c r="M57" s="279"/>
      <c r="N57" s="279"/>
      <c r="O57" s="279"/>
      <c r="P57" s="279"/>
      <c r="Q57" s="279"/>
      <c r="R57" s="279"/>
      <c r="S57" s="279"/>
      <c r="T57" s="279"/>
      <c r="U57" s="279"/>
      <c r="V57" s="279"/>
      <c r="W57" s="69"/>
      <c r="X57" s="510"/>
      <c r="Y57" s="510"/>
      <c r="Z57" s="510"/>
      <c r="AA57" s="510"/>
      <c r="AB57" s="510"/>
      <c r="AC57" s="510"/>
      <c r="AD57" s="510"/>
      <c r="AE57" s="510"/>
      <c r="AF57" s="510"/>
      <c r="AG57" s="510"/>
      <c r="AH57" s="510"/>
      <c r="AI57" s="510"/>
      <c r="AJ57" s="510"/>
      <c r="AK57" s="602">
        <f t="shared" si="1"/>
        <v>0</v>
      </c>
      <c r="AL57" s="25"/>
      <c r="AM57" s="25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296"/>
      <c r="BA57" s="296"/>
      <c r="BB57" s="296"/>
      <c r="BC57" s="296"/>
      <c r="BD57" s="296"/>
      <c r="BE57" s="296"/>
      <c r="BF57" s="296"/>
      <c r="BG57" s="296"/>
      <c r="BH57" s="296"/>
      <c r="BI57" s="296"/>
      <c r="BJ57" s="296"/>
      <c r="BK57" s="296"/>
      <c r="BL57" s="302"/>
    </row>
    <row r="58" spans="1:64" ht="15" customHeight="1">
      <c r="A58" s="442"/>
      <c r="B58" s="457"/>
      <c r="C58" s="223"/>
      <c r="D58" s="225"/>
      <c r="E58" s="228"/>
      <c r="F58" s="228"/>
      <c r="G58" s="228"/>
      <c r="H58" s="228"/>
      <c r="I58" s="228"/>
      <c r="J58" s="228"/>
      <c r="K58" s="280"/>
      <c r="L58" s="280"/>
      <c r="M58" s="280"/>
      <c r="N58" s="280"/>
      <c r="O58" s="280"/>
      <c r="P58" s="280"/>
      <c r="Q58" s="280"/>
      <c r="R58" s="280"/>
      <c r="S58" s="280"/>
      <c r="T58" s="280"/>
      <c r="U58" s="280"/>
      <c r="V58" s="280"/>
      <c r="W58" s="61"/>
      <c r="X58" s="499"/>
      <c r="Y58" s="499"/>
      <c r="Z58" s="499"/>
      <c r="AA58" s="499"/>
      <c r="AB58" s="499"/>
      <c r="AC58" s="499"/>
      <c r="AD58" s="499"/>
      <c r="AE58" s="499"/>
      <c r="AF58" s="499"/>
      <c r="AG58" s="499"/>
      <c r="AH58" s="499"/>
      <c r="AI58" s="499"/>
      <c r="AJ58" s="499"/>
      <c r="AK58" s="602">
        <f t="shared" si="1"/>
        <v>0</v>
      </c>
      <c r="AL58" s="25"/>
      <c r="AM58" s="25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Z58" s="296"/>
      <c r="BA58" s="296"/>
      <c r="BB58" s="296"/>
      <c r="BC58" s="296"/>
      <c r="BD58" s="296"/>
      <c r="BE58" s="296"/>
      <c r="BF58" s="296"/>
      <c r="BG58" s="296"/>
      <c r="BH58" s="296"/>
      <c r="BI58" s="296"/>
      <c r="BJ58" s="296"/>
      <c r="BK58" s="296"/>
      <c r="BL58" s="302"/>
    </row>
    <row r="59" spans="1:64" ht="15" customHeight="1">
      <c r="A59" s="442"/>
      <c r="B59" s="457"/>
      <c r="C59" s="223"/>
      <c r="D59" s="225"/>
      <c r="E59" s="214" t="str">
        <f>Manning!E64</f>
        <v>HEAD CONCIERGE</v>
      </c>
      <c r="F59" s="214">
        <f>Manning!F64</f>
        <v>0</v>
      </c>
      <c r="G59" s="215">
        <f>Manning!H64</f>
        <v>1</v>
      </c>
      <c r="H59" s="215" t="str">
        <f>Manning!I64</f>
        <v>L</v>
      </c>
      <c r="I59" s="215" t="str">
        <f>Manning!J64</f>
        <v>L5</v>
      </c>
      <c r="J59" s="215"/>
      <c r="K59" s="215">
        <f>Manning!K64</f>
        <v>0</v>
      </c>
      <c r="L59" s="215">
        <f>Manning!L64</f>
        <v>0</v>
      </c>
      <c r="M59" s="215">
        <f>Manning!M64</f>
        <v>0</v>
      </c>
      <c r="N59" s="215">
        <f>Manning!N64</f>
        <v>0</v>
      </c>
      <c r="O59" s="215">
        <f>Manning!O64</f>
        <v>0</v>
      </c>
      <c r="P59" s="215">
        <f>Manning!P64</f>
        <v>0</v>
      </c>
      <c r="Q59" s="215">
        <f>Manning!Q64</f>
        <v>0</v>
      </c>
      <c r="R59" s="215">
        <f>Manning!R64</f>
        <v>0</v>
      </c>
      <c r="S59" s="215">
        <f>Manning!S64</f>
        <v>0</v>
      </c>
      <c r="T59" s="215">
        <f>Manning!T64</f>
        <v>1</v>
      </c>
      <c r="U59" s="215">
        <f>Manning!U64</f>
        <v>1</v>
      </c>
      <c r="V59" s="215">
        <f>Manning!W64</f>
        <v>1</v>
      </c>
      <c r="W59" s="147"/>
      <c r="X59" s="498">
        <f>K59*'Salary Level'!$M64</f>
        <v>0</v>
      </c>
      <c r="Y59" s="498">
        <f>L59*'Salary Level'!$M64</f>
        <v>0</v>
      </c>
      <c r="Z59" s="498">
        <f>M59*'Salary Level'!$M64</f>
        <v>0</v>
      </c>
      <c r="AA59" s="498">
        <f>N59*'Salary Level'!$M64</f>
        <v>0</v>
      </c>
      <c r="AB59" s="498">
        <f>O59*'Salary Level'!$M64</f>
        <v>0</v>
      </c>
      <c r="AC59" s="498">
        <f>P59*'Salary Level'!$M64</f>
        <v>0</v>
      </c>
      <c r="AD59" s="498">
        <f>Q59*'Salary Level'!$M64</f>
        <v>0</v>
      </c>
      <c r="AE59" s="498">
        <f>R59*'Salary Level'!$M64</f>
        <v>0</v>
      </c>
      <c r="AF59" s="498">
        <f>S59*'Salary Level'!$M64</f>
        <v>0</v>
      </c>
      <c r="AG59" s="498">
        <f>T59*'Salary Level'!$M64</f>
        <v>9940</v>
      </c>
      <c r="AH59" s="498">
        <f>U59*'Salary Level'!$M64</f>
        <v>9940</v>
      </c>
      <c r="AI59" s="498">
        <f>V59*'Salary Level'!$M64</f>
        <v>9940</v>
      </c>
      <c r="AJ59" s="498">
        <f>V59*'Salary Level'!$M64</f>
        <v>9940</v>
      </c>
      <c r="AK59" s="602">
        <f t="shared" si="1"/>
        <v>39760</v>
      </c>
      <c r="AL59" s="25"/>
      <c r="AM59" s="25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296"/>
      <c r="BA59" s="296"/>
      <c r="BB59" s="296"/>
      <c r="BC59" s="296"/>
      <c r="BD59" s="296"/>
      <c r="BE59" s="296"/>
      <c r="BF59" s="296"/>
      <c r="BG59" s="296"/>
      <c r="BH59" s="296"/>
      <c r="BI59" s="296"/>
      <c r="BJ59" s="296"/>
      <c r="BK59" s="296"/>
      <c r="BL59" s="302"/>
    </row>
    <row r="60" spans="1:64" ht="15" customHeight="1">
      <c r="A60" s="442"/>
      <c r="B60" s="457"/>
      <c r="C60" s="223"/>
      <c r="D60" s="225"/>
      <c r="E60" s="214" t="str">
        <f>Manning!E65</f>
        <v>ASSISTANT CHIEF CONCIERGE</v>
      </c>
      <c r="F60" s="214">
        <f>Manning!F65</f>
        <v>0</v>
      </c>
      <c r="G60" s="215">
        <f>Manning!H65</f>
        <v>1</v>
      </c>
      <c r="H60" s="215" t="str">
        <f>Manning!I65</f>
        <v>L</v>
      </c>
      <c r="I60" s="215" t="str">
        <f>Manning!J65</f>
        <v>L5</v>
      </c>
      <c r="J60" s="215"/>
      <c r="K60" s="215">
        <f>Manning!K65</f>
        <v>0</v>
      </c>
      <c r="L60" s="215">
        <f>Manning!L65</f>
        <v>0</v>
      </c>
      <c r="M60" s="215">
        <f>Manning!M65</f>
        <v>0</v>
      </c>
      <c r="N60" s="215">
        <f>Manning!N65</f>
        <v>0</v>
      </c>
      <c r="O60" s="215">
        <f>Manning!O65</f>
        <v>0</v>
      </c>
      <c r="P60" s="215">
        <f>Manning!P65</f>
        <v>0</v>
      </c>
      <c r="Q60" s="215">
        <f>Manning!Q65</f>
        <v>0</v>
      </c>
      <c r="R60" s="215">
        <f>Manning!R65</f>
        <v>0</v>
      </c>
      <c r="S60" s="215">
        <f>Manning!S65</f>
        <v>0</v>
      </c>
      <c r="T60" s="215">
        <f>Manning!T65</f>
        <v>0</v>
      </c>
      <c r="U60" s="215">
        <f>Manning!U65</f>
        <v>0</v>
      </c>
      <c r="V60" s="215">
        <f>Manning!W65</f>
        <v>1</v>
      </c>
      <c r="W60" s="147"/>
      <c r="X60" s="498">
        <f>K60*'Salary Level'!$M65</f>
        <v>0</v>
      </c>
      <c r="Y60" s="498">
        <f>L60*'Salary Level'!$M65</f>
        <v>0</v>
      </c>
      <c r="Z60" s="498">
        <f>M60*'Salary Level'!$M65</f>
        <v>0</v>
      </c>
      <c r="AA60" s="498">
        <f>N60*'Salary Level'!$M65</f>
        <v>0</v>
      </c>
      <c r="AB60" s="498">
        <f>O60*'Salary Level'!$M65</f>
        <v>0</v>
      </c>
      <c r="AC60" s="498">
        <f>P60*'Salary Level'!$M65</f>
        <v>0</v>
      </c>
      <c r="AD60" s="498">
        <f>Q60*'Salary Level'!$M65</f>
        <v>0</v>
      </c>
      <c r="AE60" s="498">
        <f>R60*'Salary Level'!$M65</f>
        <v>0</v>
      </c>
      <c r="AF60" s="498">
        <f>S60*'Salary Level'!$M65</f>
        <v>0</v>
      </c>
      <c r="AG60" s="498">
        <f>T60*'Salary Level'!$M65</f>
        <v>0</v>
      </c>
      <c r="AH60" s="498">
        <f>U60*'Salary Level'!$M65</f>
        <v>0</v>
      </c>
      <c r="AI60" s="498">
        <f>V60*'Salary Level'!$M65</f>
        <v>7100</v>
      </c>
      <c r="AJ60" s="498">
        <f>V60*'Salary Level'!$M65</f>
        <v>7100</v>
      </c>
      <c r="AK60" s="602">
        <f t="shared" si="1"/>
        <v>14200</v>
      </c>
      <c r="AL60" s="25"/>
      <c r="AM60" s="25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296"/>
      <c r="BA60" s="296"/>
      <c r="BB60" s="296"/>
      <c r="BC60" s="296"/>
      <c r="BD60" s="296"/>
      <c r="BE60" s="296"/>
      <c r="BF60" s="296"/>
      <c r="BG60" s="296"/>
      <c r="BH60" s="296"/>
      <c r="BI60" s="296"/>
      <c r="BJ60" s="296"/>
      <c r="BK60" s="296"/>
      <c r="BL60" s="302"/>
    </row>
    <row r="61" spans="1:64" ht="15" customHeight="1">
      <c r="A61" s="442"/>
      <c r="B61" s="457"/>
      <c r="C61" s="223"/>
      <c r="D61" s="225"/>
      <c r="E61" s="214" t="str">
        <f>Manning!E66</f>
        <v>BELL BOY / PORTER</v>
      </c>
      <c r="F61" s="214"/>
      <c r="G61" s="215">
        <f>Manning!H66</f>
        <v>0</v>
      </c>
      <c r="H61" s="215" t="str">
        <f>Manning!I66</f>
        <v>L</v>
      </c>
      <c r="I61" s="215" t="str">
        <f>Manning!J66</f>
        <v>L7</v>
      </c>
      <c r="J61" s="215"/>
      <c r="K61" s="215">
        <f>Manning!K66</f>
        <v>0</v>
      </c>
      <c r="L61" s="215">
        <f>Manning!L66</f>
        <v>0</v>
      </c>
      <c r="M61" s="215">
        <f>Manning!M66</f>
        <v>0</v>
      </c>
      <c r="N61" s="215">
        <f>Manning!N66</f>
        <v>0</v>
      </c>
      <c r="O61" s="215">
        <f>Manning!O66</f>
        <v>0</v>
      </c>
      <c r="P61" s="215">
        <f>Manning!P66</f>
        <v>0</v>
      </c>
      <c r="Q61" s="215">
        <f>Manning!Q66</f>
        <v>0</v>
      </c>
      <c r="R61" s="215">
        <f>Manning!R66</f>
        <v>0</v>
      </c>
      <c r="S61" s="215">
        <f>Manning!S66</f>
        <v>0</v>
      </c>
      <c r="T61" s="215">
        <f>Manning!T66</f>
        <v>0</v>
      </c>
      <c r="U61" s="215">
        <f>Manning!U66</f>
        <v>0</v>
      </c>
      <c r="V61" s="215">
        <f>Manning!W66</f>
        <v>0</v>
      </c>
      <c r="W61" s="147"/>
      <c r="X61" s="498">
        <f>K61*'Salary Level'!$M66</f>
        <v>0</v>
      </c>
      <c r="Y61" s="498">
        <f>L61*'Salary Level'!$M66</f>
        <v>0</v>
      </c>
      <c r="Z61" s="498">
        <f>M61*'Salary Level'!$M66</f>
        <v>0</v>
      </c>
      <c r="AA61" s="498">
        <f>N61*'Salary Level'!$M66</f>
        <v>0</v>
      </c>
      <c r="AB61" s="498">
        <f>O61*'Salary Level'!$M66</f>
        <v>0</v>
      </c>
      <c r="AC61" s="498">
        <f>P61*'Salary Level'!$M66</f>
        <v>0</v>
      </c>
      <c r="AD61" s="498">
        <f>Q61*'Salary Level'!$M66</f>
        <v>0</v>
      </c>
      <c r="AE61" s="498">
        <f>R61*'Salary Level'!$M66</f>
        <v>0</v>
      </c>
      <c r="AF61" s="498">
        <f>S61*'Salary Level'!$M66</f>
        <v>0</v>
      </c>
      <c r="AG61" s="498">
        <f>T61*'Salary Level'!$M66</f>
        <v>0</v>
      </c>
      <c r="AH61" s="498">
        <f>U61*'Salary Level'!$M66</f>
        <v>0</v>
      </c>
      <c r="AI61" s="498">
        <f>V61*'Salary Level'!$M66</f>
        <v>0</v>
      </c>
      <c r="AJ61" s="498">
        <f>V61*'Salary Level'!$M66</f>
        <v>0</v>
      </c>
      <c r="AK61" s="602">
        <f t="shared" si="1"/>
        <v>0</v>
      </c>
      <c r="AL61" s="25"/>
      <c r="AM61" s="25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296"/>
      <c r="BA61" s="296"/>
      <c r="BB61" s="296"/>
      <c r="BC61" s="296"/>
      <c r="BD61" s="296"/>
      <c r="BE61" s="296"/>
      <c r="BF61" s="296"/>
      <c r="BG61" s="296"/>
      <c r="BH61" s="296"/>
      <c r="BI61" s="296"/>
      <c r="BJ61" s="296"/>
      <c r="BK61" s="296"/>
      <c r="BL61" s="302"/>
    </row>
    <row r="62" spans="1:64" ht="15" customHeight="1">
      <c r="A62" s="442"/>
      <c r="B62" s="457"/>
      <c r="C62" s="223"/>
      <c r="D62" s="225"/>
      <c r="E62" s="214" t="str">
        <f>Manning!E67</f>
        <v>DOOR MAN/LADY</v>
      </c>
      <c r="F62" s="214">
        <f>Manning!F67</f>
        <v>0</v>
      </c>
      <c r="G62" s="215">
        <f>Manning!H67</f>
        <v>3</v>
      </c>
      <c r="H62" s="215" t="str">
        <f>Manning!I67</f>
        <v>L</v>
      </c>
      <c r="I62" s="215" t="str">
        <f>Manning!J67</f>
        <v>L7</v>
      </c>
      <c r="J62" s="215"/>
      <c r="K62" s="215">
        <f>Manning!K67</f>
        <v>0</v>
      </c>
      <c r="L62" s="215">
        <f>Manning!L67</f>
        <v>0</v>
      </c>
      <c r="M62" s="215">
        <f>Manning!M67</f>
        <v>0</v>
      </c>
      <c r="N62" s="215">
        <f>Manning!N67</f>
        <v>0</v>
      </c>
      <c r="O62" s="215">
        <f>Manning!O67</f>
        <v>0</v>
      </c>
      <c r="P62" s="215">
        <f>Manning!P67</f>
        <v>0</v>
      </c>
      <c r="Q62" s="215">
        <f>Manning!Q67</f>
        <v>0</v>
      </c>
      <c r="R62" s="215">
        <f>Manning!R67</f>
        <v>0</v>
      </c>
      <c r="S62" s="215">
        <f>Manning!S67</f>
        <v>0</v>
      </c>
      <c r="T62" s="215">
        <f>Manning!T67</f>
        <v>0</v>
      </c>
      <c r="U62" s="215">
        <f>Manning!U67</f>
        <v>0</v>
      </c>
      <c r="V62" s="215">
        <f>Manning!W67</f>
        <v>3</v>
      </c>
      <c r="W62" s="147"/>
      <c r="X62" s="498">
        <f>K62*'Salary Level'!$M67</f>
        <v>0</v>
      </c>
      <c r="Y62" s="498">
        <f>L62*'Salary Level'!$M67</f>
        <v>0</v>
      </c>
      <c r="Z62" s="498">
        <f>M62*'Salary Level'!$M67</f>
        <v>0</v>
      </c>
      <c r="AA62" s="498">
        <f>N62*'Salary Level'!$M67</f>
        <v>0</v>
      </c>
      <c r="AB62" s="498">
        <f>O62*'Salary Level'!$M67</f>
        <v>0</v>
      </c>
      <c r="AC62" s="498">
        <f>P62*'Salary Level'!$M67</f>
        <v>0</v>
      </c>
      <c r="AD62" s="498">
        <f>Q62*'Salary Level'!$M67</f>
        <v>0</v>
      </c>
      <c r="AE62" s="498">
        <f>R62*'Salary Level'!$M67</f>
        <v>0</v>
      </c>
      <c r="AF62" s="498">
        <f>S62*'Salary Level'!$M67</f>
        <v>0</v>
      </c>
      <c r="AG62" s="498">
        <f>T62*'Salary Level'!$M67</f>
        <v>0</v>
      </c>
      <c r="AH62" s="498">
        <f>U62*'Salary Level'!$M67</f>
        <v>0</v>
      </c>
      <c r="AI62" s="498">
        <f>V62*'Salary Level'!$M67</f>
        <v>7455</v>
      </c>
      <c r="AJ62" s="498">
        <f>V62*'Salary Level'!$M67</f>
        <v>7455</v>
      </c>
      <c r="AK62" s="602">
        <f t="shared" si="1"/>
        <v>14910</v>
      </c>
      <c r="AL62" s="25"/>
      <c r="AM62" s="25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296"/>
      <c r="BA62" s="296"/>
      <c r="BB62" s="296"/>
      <c r="BC62" s="296"/>
      <c r="BD62" s="296"/>
      <c r="BE62" s="296"/>
      <c r="BF62" s="296"/>
      <c r="BG62" s="296"/>
      <c r="BH62" s="296"/>
      <c r="BI62" s="296"/>
      <c r="BJ62" s="296"/>
      <c r="BK62" s="296"/>
      <c r="BL62" s="302"/>
    </row>
    <row r="63" spans="1:64" ht="15" customHeight="1">
      <c r="A63" s="442"/>
      <c r="B63" s="457"/>
      <c r="C63" s="223"/>
      <c r="D63" s="225"/>
      <c r="E63" s="214" t="str">
        <f>Manning!E68</f>
        <v>DOOR MAN/LADY</v>
      </c>
      <c r="F63" s="214">
        <f>Manning!F68</f>
        <v>0</v>
      </c>
      <c r="G63" s="215">
        <f>Manning!H68</f>
        <v>3</v>
      </c>
      <c r="H63" s="215" t="str">
        <f>Manning!I68</f>
        <v>L</v>
      </c>
      <c r="I63" s="215" t="str">
        <f>Manning!J68</f>
        <v>L7</v>
      </c>
      <c r="J63" s="215"/>
      <c r="K63" s="215">
        <f>Manning!K68</f>
        <v>0</v>
      </c>
      <c r="L63" s="215">
        <f>Manning!L68</f>
        <v>0</v>
      </c>
      <c r="M63" s="215">
        <f>Manning!M68</f>
        <v>0</v>
      </c>
      <c r="N63" s="215">
        <f>Manning!N68</f>
        <v>0</v>
      </c>
      <c r="O63" s="215">
        <f>Manning!O68</f>
        <v>0</v>
      </c>
      <c r="P63" s="215">
        <f>Manning!P68</f>
        <v>0</v>
      </c>
      <c r="Q63" s="215">
        <f>Manning!Q68</f>
        <v>0</v>
      </c>
      <c r="R63" s="215">
        <f>Manning!R68</f>
        <v>0</v>
      </c>
      <c r="S63" s="215">
        <f>Manning!S68</f>
        <v>0</v>
      </c>
      <c r="T63" s="215">
        <f>Manning!T68</f>
        <v>0</v>
      </c>
      <c r="U63" s="215">
        <f>Manning!U68</f>
        <v>0</v>
      </c>
      <c r="V63" s="215">
        <f>Manning!W68</f>
        <v>3</v>
      </c>
      <c r="W63" s="147"/>
      <c r="X63" s="498">
        <f>K63*'Salary Level'!$M68</f>
        <v>0</v>
      </c>
      <c r="Y63" s="498">
        <f>L63*'Salary Level'!$M68</f>
        <v>0</v>
      </c>
      <c r="Z63" s="498">
        <f>M63*'Salary Level'!$M68</f>
        <v>0</v>
      </c>
      <c r="AA63" s="498">
        <f>N63*'Salary Level'!$M68</f>
        <v>0</v>
      </c>
      <c r="AB63" s="498">
        <f>O63*'Salary Level'!$M68</f>
        <v>0</v>
      </c>
      <c r="AC63" s="498">
        <f>P63*'Salary Level'!$M68</f>
        <v>0</v>
      </c>
      <c r="AD63" s="498">
        <f>Q63*'Salary Level'!$M68</f>
        <v>0</v>
      </c>
      <c r="AE63" s="498">
        <f>R63*'Salary Level'!$M68</f>
        <v>0</v>
      </c>
      <c r="AF63" s="498">
        <f>S63*'Salary Level'!$M68</f>
        <v>0</v>
      </c>
      <c r="AG63" s="498">
        <f>T63*'Salary Level'!$M68</f>
        <v>0</v>
      </c>
      <c r="AH63" s="498">
        <f>U63*'Salary Level'!$M68</f>
        <v>0</v>
      </c>
      <c r="AI63" s="498">
        <f>V63*'Salary Level'!$M68</f>
        <v>7455</v>
      </c>
      <c r="AJ63" s="498">
        <f>V63*'Salary Level'!$M68</f>
        <v>7455</v>
      </c>
      <c r="AK63" s="602">
        <f t="shared" si="1"/>
        <v>14910</v>
      </c>
      <c r="AL63" s="25"/>
      <c r="AM63" s="25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Z63" s="296"/>
      <c r="BA63" s="296"/>
      <c r="BB63" s="296"/>
      <c r="BC63" s="296"/>
      <c r="BD63" s="296"/>
      <c r="BE63" s="296"/>
      <c r="BF63" s="296"/>
      <c r="BG63" s="296"/>
      <c r="BH63" s="296"/>
      <c r="BI63" s="296"/>
      <c r="BJ63" s="296"/>
      <c r="BK63" s="296"/>
      <c r="BL63" s="302"/>
    </row>
    <row r="64" spans="1:64" ht="15" customHeight="1">
      <c r="A64" s="442"/>
      <c r="B64" s="457"/>
      <c r="C64" s="223"/>
      <c r="D64" s="225"/>
      <c r="E64" s="214" t="str">
        <f>Manning!E69</f>
        <v>LIMOSINE DRIVER</v>
      </c>
      <c r="F64" s="214">
        <f>Manning!F69</f>
        <v>0</v>
      </c>
      <c r="G64" s="215">
        <f>Manning!H69</f>
        <v>1</v>
      </c>
      <c r="H64" s="215" t="str">
        <f>Manning!I69</f>
        <v>L</v>
      </c>
      <c r="I64" s="215" t="str">
        <f>Manning!J69</f>
        <v>L7</v>
      </c>
      <c r="J64" s="215"/>
      <c r="K64" s="215">
        <f>Manning!K69</f>
        <v>0</v>
      </c>
      <c r="L64" s="215">
        <f>Manning!L69</f>
        <v>0</v>
      </c>
      <c r="M64" s="215">
        <f>Manning!M69</f>
        <v>0</v>
      </c>
      <c r="N64" s="215">
        <f>Manning!N69</f>
        <v>0</v>
      </c>
      <c r="O64" s="215">
        <f>Manning!O69</f>
        <v>0</v>
      </c>
      <c r="P64" s="215">
        <f>Manning!P69</f>
        <v>0</v>
      </c>
      <c r="Q64" s="215">
        <f>Manning!Q69</f>
        <v>0</v>
      </c>
      <c r="R64" s="215">
        <f>Manning!R69</f>
        <v>0</v>
      </c>
      <c r="S64" s="215">
        <f>Manning!S69</f>
        <v>0</v>
      </c>
      <c r="T64" s="215">
        <f>Manning!T69</f>
        <v>0</v>
      </c>
      <c r="U64" s="215">
        <f>Manning!U69</f>
        <v>0</v>
      </c>
      <c r="V64" s="215">
        <f>Manning!W69</f>
        <v>1</v>
      </c>
      <c r="W64" s="147"/>
      <c r="X64" s="498">
        <f>K64*'Salary Level'!$M69</f>
        <v>0</v>
      </c>
      <c r="Y64" s="498">
        <f>L64*'Salary Level'!$M69</f>
        <v>0</v>
      </c>
      <c r="Z64" s="498">
        <f>M64*'Salary Level'!$M69</f>
        <v>0</v>
      </c>
      <c r="AA64" s="498">
        <f>N64*'Salary Level'!$M69</f>
        <v>0</v>
      </c>
      <c r="AB64" s="498">
        <f>O64*'Salary Level'!$M69</f>
        <v>0</v>
      </c>
      <c r="AC64" s="498">
        <f>P64*'Salary Level'!$M69</f>
        <v>0</v>
      </c>
      <c r="AD64" s="498">
        <f>Q64*'Salary Level'!$M69</f>
        <v>0</v>
      </c>
      <c r="AE64" s="498">
        <f>R64*'Salary Level'!$M69</f>
        <v>0</v>
      </c>
      <c r="AF64" s="498">
        <f>S64*'Salary Level'!$M69</f>
        <v>0</v>
      </c>
      <c r="AG64" s="498">
        <f>T64*'Salary Level'!$M69</f>
        <v>0</v>
      </c>
      <c r="AH64" s="498">
        <f>U64*'Salary Level'!$M69</f>
        <v>0</v>
      </c>
      <c r="AI64" s="498">
        <f>V64*'Salary Level'!$M69</f>
        <v>2840</v>
      </c>
      <c r="AJ64" s="498">
        <f>V64*'Salary Level'!$M69</f>
        <v>2840</v>
      </c>
      <c r="AK64" s="602">
        <f t="shared" si="1"/>
        <v>5680</v>
      </c>
      <c r="AL64" s="25"/>
      <c r="AM64" s="25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296"/>
      <c r="BA64" s="296"/>
      <c r="BB64" s="296"/>
      <c r="BC64" s="296"/>
      <c r="BD64" s="296"/>
      <c r="BE64" s="296"/>
      <c r="BF64" s="296"/>
      <c r="BG64" s="296"/>
      <c r="BH64" s="296"/>
      <c r="BI64" s="296"/>
      <c r="BJ64" s="296"/>
      <c r="BK64" s="296"/>
      <c r="BL64" s="302"/>
    </row>
    <row r="65" spans="1:64" ht="15" customHeight="1">
      <c r="A65" s="442"/>
      <c r="B65" s="457"/>
      <c r="C65" s="223"/>
      <c r="D65" s="225"/>
      <c r="E65" s="214" t="str">
        <f>Manning!E70</f>
        <v>TRANSPORT DRIVER</v>
      </c>
      <c r="F65" s="214"/>
      <c r="G65" s="215">
        <f>Manning!H70</f>
        <v>1</v>
      </c>
      <c r="H65" s="215" t="str">
        <f>Manning!I70</f>
        <v>L</v>
      </c>
      <c r="I65" s="215">
        <f>Manning!J70</f>
        <v>0</v>
      </c>
      <c r="J65" s="215"/>
      <c r="K65" s="215">
        <f>Manning!K70</f>
        <v>0</v>
      </c>
      <c r="L65" s="215">
        <f>Manning!L70</f>
        <v>0</v>
      </c>
      <c r="M65" s="215">
        <f>Manning!M70</f>
        <v>0</v>
      </c>
      <c r="N65" s="215">
        <f>Manning!N70</f>
        <v>0</v>
      </c>
      <c r="O65" s="215">
        <f>Manning!O70</f>
        <v>0</v>
      </c>
      <c r="P65" s="215">
        <f>Manning!P70</f>
        <v>0</v>
      </c>
      <c r="Q65" s="215">
        <f>Manning!Q70</f>
        <v>0</v>
      </c>
      <c r="R65" s="215">
        <f>Manning!R70</f>
        <v>0</v>
      </c>
      <c r="S65" s="215">
        <f>Manning!S70</f>
        <v>0</v>
      </c>
      <c r="T65" s="215">
        <f>Manning!T70</f>
        <v>0</v>
      </c>
      <c r="U65" s="215">
        <f>Manning!U70</f>
        <v>1</v>
      </c>
      <c r="V65" s="215">
        <f>Manning!W70</f>
        <v>1</v>
      </c>
      <c r="W65" s="147"/>
      <c r="X65" s="498">
        <f>K65*'Salary Level'!$M70</f>
        <v>0</v>
      </c>
      <c r="Y65" s="498">
        <f>L65*'Salary Level'!$M70</f>
        <v>0</v>
      </c>
      <c r="Z65" s="498">
        <f>M65*'Salary Level'!$M70</f>
        <v>0</v>
      </c>
      <c r="AA65" s="498">
        <f>N65*'Salary Level'!$M70</f>
        <v>0</v>
      </c>
      <c r="AB65" s="498">
        <f>O65*'Salary Level'!$M70</f>
        <v>0</v>
      </c>
      <c r="AC65" s="498">
        <f>P65*'Salary Level'!$M70</f>
        <v>0</v>
      </c>
      <c r="AD65" s="498">
        <f>Q65*'Salary Level'!$M70</f>
        <v>0</v>
      </c>
      <c r="AE65" s="498">
        <f>R65*'Salary Level'!$M70</f>
        <v>0</v>
      </c>
      <c r="AF65" s="498">
        <f>S65*'Salary Level'!$M70</f>
        <v>0</v>
      </c>
      <c r="AG65" s="498">
        <f>T65*'Salary Level'!$M70</f>
        <v>0</v>
      </c>
      <c r="AH65" s="498">
        <f>U65*'Salary Level'!$M70</f>
        <v>2485</v>
      </c>
      <c r="AI65" s="498">
        <f>V65*'Salary Level'!$M70</f>
        <v>2485</v>
      </c>
      <c r="AJ65" s="498">
        <f>V65*'Salary Level'!$M70</f>
        <v>2485</v>
      </c>
      <c r="AK65" s="602">
        <f t="shared" si="1"/>
        <v>7455</v>
      </c>
      <c r="AL65" s="25"/>
      <c r="AM65" s="25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296"/>
      <c r="BA65" s="296"/>
      <c r="BB65" s="296"/>
      <c r="BC65" s="296"/>
      <c r="BD65" s="296"/>
      <c r="BE65" s="296"/>
      <c r="BF65" s="296"/>
      <c r="BG65" s="296"/>
      <c r="BH65" s="296"/>
      <c r="BI65" s="296"/>
      <c r="BJ65" s="296"/>
      <c r="BK65" s="296"/>
      <c r="BL65" s="302"/>
    </row>
    <row r="66" spans="1:64" ht="15" customHeight="1">
      <c r="A66" s="442"/>
      <c r="B66" s="457"/>
      <c r="C66" s="223"/>
      <c r="D66" s="225"/>
      <c r="E66" s="214" t="str">
        <f>Manning!E71</f>
        <v>AIRPORT REPRESENTITIVE</v>
      </c>
      <c r="F66" s="214"/>
      <c r="G66" s="215">
        <f>Manning!H71</f>
        <v>0</v>
      </c>
      <c r="H66" s="215" t="str">
        <f>Manning!I71</f>
        <v>L</v>
      </c>
      <c r="I66" s="215">
        <f>Manning!J71</f>
        <v>0</v>
      </c>
      <c r="J66" s="215"/>
      <c r="K66" s="215">
        <f>Manning!K71</f>
        <v>0</v>
      </c>
      <c r="L66" s="215">
        <f>Manning!L71</f>
        <v>0</v>
      </c>
      <c r="M66" s="215">
        <f>Manning!M71</f>
        <v>0</v>
      </c>
      <c r="N66" s="215">
        <f>Manning!N71</f>
        <v>0</v>
      </c>
      <c r="O66" s="215">
        <f>Manning!O71</f>
        <v>0</v>
      </c>
      <c r="P66" s="215">
        <f>Manning!P71</f>
        <v>0</v>
      </c>
      <c r="Q66" s="215">
        <f>Manning!Q71</f>
        <v>0</v>
      </c>
      <c r="R66" s="215">
        <f>Manning!R71</f>
        <v>0</v>
      </c>
      <c r="S66" s="215">
        <f>Manning!S71</f>
        <v>0</v>
      </c>
      <c r="T66" s="215">
        <f>Manning!T71</f>
        <v>0</v>
      </c>
      <c r="U66" s="215">
        <f>Manning!U71</f>
        <v>0</v>
      </c>
      <c r="V66" s="215">
        <f>Manning!W71</f>
        <v>0</v>
      </c>
      <c r="W66" s="147"/>
      <c r="X66" s="498">
        <f>K66*'Salary Level'!$M71</f>
        <v>0</v>
      </c>
      <c r="Y66" s="498">
        <f>L66*'Salary Level'!$M71</f>
        <v>0</v>
      </c>
      <c r="Z66" s="498">
        <f>M66*'Salary Level'!$M71</f>
        <v>0</v>
      </c>
      <c r="AA66" s="498">
        <f>N66*'Salary Level'!$M71</f>
        <v>0</v>
      </c>
      <c r="AB66" s="498">
        <f>O66*'Salary Level'!$M71</f>
        <v>0</v>
      </c>
      <c r="AC66" s="498">
        <f>P66*'Salary Level'!$M71</f>
        <v>0</v>
      </c>
      <c r="AD66" s="498">
        <f>Q66*'Salary Level'!$M71</f>
        <v>0</v>
      </c>
      <c r="AE66" s="498">
        <f>R66*'Salary Level'!$M71</f>
        <v>0</v>
      </c>
      <c r="AF66" s="498">
        <f>S66*'Salary Level'!$M71</f>
        <v>0</v>
      </c>
      <c r="AG66" s="498">
        <f>T66*'Salary Level'!$M71</f>
        <v>0</v>
      </c>
      <c r="AH66" s="498">
        <f>U66*'Salary Level'!$M71</f>
        <v>0</v>
      </c>
      <c r="AI66" s="498">
        <f>V66*'Salary Level'!$M71</f>
        <v>0</v>
      </c>
      <c r="AJ66" s="498">
        <f>V66*'Salary Level'!$M71</f>
        <v>0</v>
      </c>
      <c r="AK66" s="602">
        <f t="shared" si="1"/>
        <v>0</v>
      </c>
      <c r="AL66" s="163"/>
      <c r="AM66" s="163"/>
      <c r="AN66" s="174"/>
      <c r="AO66" s="174"/>
      <c r="AP66" s="174"/>
      <c r="AQ66" s="174"/>
      <c r="AR66" s="174"/>
      <c r="AS66" s="174"/>
      <c r="AT66" s="174"/>
      <c r="AU66" s="174"/>
      <c r="AV66" s="174"/>
      <c r="AW66" s="174"/>
      <c r="AX66" s="14"/>
      <c r="AY66" s="299"/>
      <c r="AZ66" s="303"/>
      <c r="BA66" s="303"/>
      <c r="BB66" s="303"/>
      <c r="BC66" s="303"/>
      <c r="BD66" s="303"/>
      <c r="BE66" s="303"/>
      <c r="BF66" s="303"/>
      <c r="BG66" s="303"/>
      <c r="BH66" s="303"/>
      <c r="BI66" s="303"/>
      <c r="BJ66" s="303"/>
      <c r="BK66" s="303"/>
      <c r="BL66" s="303"/>
    </row>
    <row r="67" spans="1:64" ht="15" customHeight="1">
      <c r="A67" s="442"/>
      <c r="B67" s="457"/>
      <c r="C67" s="223"/>
      <c r="D67" s="225"/>
      <c r="E67" s="214" t="str">
        <f>Manning!E72</f>
        <v>ADDITIONAL POSITION 1</v>
      </c>
      <c r="F67" s="214"/>
      <c r="G67" s="215">
        <f>Manning!H72</f>
        <v>0</v>
      </c>
      <c r="H67" s="215" t="str">
        <f>Manning!I72</f>
        <v>L</v>
      </c>
      <c r="I67" s="215">
        <f>Manning!J72</f>
        <v>0</v>
      </c>
      <c r="J67" s="215"/>
      <c r="K67" s="215">
        <f>Manning!K72</f>
        <v>0</v>
      </c>
      <c r="L67" s="215">
        <f>Manning!L72</f>
        <v>0</v>
      </c>
      <c r="M67" s="215">
        <f>Manning!M72</f>
        <v>0</v>
      </c>
      <c r="N67" s="215">
        <f>Manning!N72</f>
        <v>0</v>
      </c>
      <c r="O67" s="215">
        <f>Manning!O72</f>
        <v>0</v>
      </c>
      <c r="P67" s="215">
        <f>Manning!P72</f>
        <v>0</v>
      </c>
      <c r="Q67" s="215">
        <f>Manning!Q72</f>
        <v>0</v>
      </c>
      <c r="R67" s="215">
        <f>Manning!R72</f>
        <v>0</v>
      </c>
      <c r="S67" s="215">
        <f>Manning!S72</f>
        <v>0</v>
      </c>
      <c r="T67" s="215">
        <f>Manning!T72</f>
        <v>0</v>
      </c>
      <c r="U67" s="215">
        <f>Manning!U72</f>
        <v>0</v>
      </c>
      <c r="V67" s="215">
        <f>Manning!W72</f>
        <v>0</v>
      </c>
      <c r="W67" s="147"/>
      <c r="X67" s="498">
        <f>K67*'Salary Level'!$M72</f>
        <v>0</v>
      </c>
      <c r="Y67" s="498">
        <f>L67*'Salary Level'!$M72</f>
        <v>0</v>
      </c>
      <c r="Z67" s="498">
        <f>M67*'Salary Level'!$M72</f>
        <v>0</v>
      </c>
      <c r="AA67" s="498">
        <f>N67*'Salary Level'!$M72</f>
        <v>0</v>
      </c>
      <c r="AB67" s="498">
        <f>O67*'Salary Level'!$M72</f>
        <v>0</v>
      </c>
      <c r="AC67" s="498">
        <f>P67*'Salary Level'!$M72</f>
        <v>0</v>
      </c>
      <c r="AD67" s="498">
        <f>Q67*'Salary Level'!$M72</f>
        <v>0</v>
      </c>
      <c r="AE67" s="498">
        <f>R67*'Salary Level'!$M72</f>
        <v>0</v>
      </c>
      <c r="AF67" s="498">
        <f>S67*'Salary Level'!$M72</f>
        <v>0</v>
      </c>
      <c r="AG67" s="498">
        <f>T67*'Salary Level'!$M72</f>
        <v>0</v>
      </c>
      <c r="AH67" s="498">
        <f>U67*'Salary Level'!$M72</f>
        <v>0</v>
      </c>
      <c r="AI67" s="498">
        <f>V67*'Salary Level'!$M72</f>
        <v>0</v>
      </c>
      <c r="AJ67" s="498">
        <f>V67*'Salary Level'!$M72</f>
        <v>0</v>
      </c>
      <c r="AK67" s="602">
        <f t="shared" si="1"/>
        <v>0</v>
      </c>
      <c r="AL67" s="25"/>
      <c r="AM67" s="25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48"/>
      <c r="BA67" s="48"/>
    </row>
    <row r="68" spans="1:64" ht="15" customHeight="1">
      <c r="A68" s="442"/>
      <c r="B68" s="457"/>
      <c r="C68" s="223"/>
      <c r="D68" s="225"/>
      <c r="E68" s="214" t="str">
        <f>Manning!E73</f>
        <v>ADDITIONAL POSITION 2</v>
      </c>
      <c r="F68" s="214"/>
      <c r="G68" s="215">
        <f>Manning!H73</f>
        <v>0</v>
      </c>
      <c r="H68" s="215" t="str">
        <f>Manning!I73</f>
        <v>L</v>
      </c>
      <c r="I68" s="215">
        <f>Manning!J73</f>
        <v>0</v>
      </c>
      <c r="J68" s="215"/>
      <c r="K68" s="215">
        <f>Manning!K73</f>
        <v>0</v>
      </c>
      <c r="L68" s="215">
        <f>Manning!L73</f>
        <v>0</v>
      </c>
      <c r="M68" s="215">
        <f>Manning!M73</f>
        <v>0</v>
      </c>
      <c r="N68" s="215">
        <f>Manning!N73</f>
        <v>0</v>
      </c>
      <c r="O68" s="215">
        <f>Manning!O73</f>
        <v>0</v>
      </c>
      <c r="P68" s="215">
        <f>Manning!P73</f>
        <v>0</v>
      </c>
      <c r="Q68" s="215">
        <f>Manning!Q73</f>
        <v>0</v>
      </c>
      <c r="R68" s="215">
        <f>Manning!R73</f>
        <v>0</v>
      </c>
      <c r="S68" s="215">
        <f>Manning!S73</f>
        <v>0</v>
      </c>
      <c r="T68" s="215">
        <f>Manning!T73</f>
        <v>0</v>
      </c>
      <c r="U68" s="215">
        <f>Manning!U73</f>
        <v>0</v>
      </c>
      <c r="V68" s="215">
        <f>Manning!W73</f>
        <v>0</v>
      </c>
      <c r="W68" s="147"/>
      <c r="X68" s="498">
        <f>K68*'Salary Level'!$M73</f>
        <v>0</v>
      </c>
      <c r="Y68" s="498">
        <f>L68*'Salary Level'!$M73</f>
        <v>0</v>
      </c>
      <c r="Z68" s="498">
        <f>M68*'Salary Level'!$M73</f>
        <v>0</v>
      </c>
      <c r="AA68" s="498">
        <f>N68*'Salary Level'!$M73</f>
        <v>0</v>
      </c>
      <c r="AB68" s="498">
        <f>O68*'Salary Level'!$M73</f>
        <v>0</v>
      </c>
      <c r="AC68" s="498">
        <f>P68*'Salary Level'!$M73</f>
        <v>0</v>
      </c>
      <c r="AD68" s="498">
        <f>Q68*'Salary Level'!$M73</f>
        <v>0</v>
      </c>
      <c r="AE68" s="498">
        <f>R68*'Salary Level'!$M73</f>
        <v>0</v>
      </c>
      <c r="AF68" s="498">
        <f>S68*'Salary Level'!$M73</f>
        <v>0</v>
      </c>
      <c r="AG68" s="498">
        <f>T68*'Salary Level'!$M73</f>
        <v>0</v>
      </c>
      <c r="AH68" s="498">
        <f>U68*'Salary Level'!$M73</f>
        <v>0</v>
      </c>
      <c r="AI68" s="498">
        <f>V68*'Salary Level'!$M73</f>
        <v>0</v>
      </c>
      <c r="AJ68" s="498">
        <f>V68*'Salary Level'!$M73</f>
        <v>0</v>
      </c>
      <c r="AK68" s="602">
        <f t="shared" si="1"/>
        <v>0</v>
      </c>
      <c r="AL68" s="163"/>
      <c r="AM68" s="163"/>
      <c r="AN68" s="163"/>
      <c r="AO68" s="163"/>
      <c r="AP68" s="163"/>
      <c r="AQ68" s="163"/>
      <c r="AR68" s="163"/>
      <c r="AS68" s="163"/>
      <c r="AT68" s="163"/>
      <c r="AU68" s="163"/>
      <c r="AV68" s="163"/>
      <c r="AW68" s="163"/>
      <c r="AX68" s="14"/>
      <c r="AY68" s="163"/>
      <c r="AZ68" s="163"/>
      <c r="BA68" s="163"/>
      <c r="BB68" s="163"/>
      <c r="BC68" s="163"/>
      <c r="BD68" s="163"/>
      <c r="BE68" s="163"/>
      <c r="BF68" s="163"/>
      <c r="BG68" s="163"/>
      <c r="BH68" s="163"/>
      <c r="BI68" s="163"/>
      <c r="BJ68" s="163"/>
      <c r="BK68" s="163"/>
      <c r="BL68" s="163"/>
    </row>
    <row r="69" spans="1:64" ht="15" customHeight="1">
      <c r="A69" s="442"/>
      <c r="B69" s="457"/>
      <c r="C69" s="223"/>
      <c r="D69" s="225"/>
      <c r="E69" s="231"/>
      <c r="F69" s="231"/>
      <c r="G69" s="231"/>
      <c r="H69" s="231"/>
      <c r="I69" s="231"/>
      <c r="J69" s="231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61"/>
      <c r="X69" s="499"/>
      <c r="Y69" s="499"/>
      <c r="Z69" s="499"/>
      <c r="AA69" s="499"/>
      <c r="AB69" s="499"/>
      <c r="AC69" s="499"/>
      <c r="AD69" s="499"/>
      <c r="AE69" s="499"/>
      <c r="AF69" s="499"/>
      <c r="AG69" s="499"/>
      <c r="AH69" s="499"/>
      <c r="AI69" s="499"/>
      <c r="AJ69" s="499"/>
      <c r="AK69" s="602">
        <f t="shared" si="1"/>
        <v>0</v>
      </c>
      <c r="AL69" s="25"/>
      <c r="AM69" s="25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296"/>
      <c r="BA69" s="296"/>
      <c r="BB69" s="296"/>
      <c r="BC69" s="296"/>
      <c r="BD69" s="296"/>
      <c r="BE69" s="296"/>
      <c r="BF69" s="296"/>
      <c r="BG69" s="296"/>
      <c r="BH69" s="296"/>
      <c r="BI69" s="296"/>
      <c r="BJ69" s="296"/>
      <c r="BK69" s="296"/>
      <c r="BL69" s="302"/>
    </row>
    <row r="70" spans="1:64" ht="15" customHeight="1">
      <c r="A70" s="442"/>
      <c r="B70" s="457"/>
      <c r="C70" s="223"/>
      <c r="D70" s="225"/>
      <c r="E70" s="221" t="str">
        <f>"TOTAL "&amp;E57</f>
        <v>TOTAL CONGIERGE</v>
      </c>
      <c r="F70" s="221"/>
      <c r="G70" s="229">
        <f>SUM(G58:G69)</f>
        <v>10</v>
      </c>
      <c r="H70" s="221"/>
      <c r="I70" s="221"/>
      <c r="J70" s="221"/>
      <c r="K70" s="226">
        <f>Manning!K75</f>
        <v>0</v>
      </c>
      <c r="L70" s="226">
        <f>Manning!L75</f>
        <v>0</v>
      </c>
      <c r="M70" s="226">
        <f>Manning!M75</f>
        <v>0</v>
      </c>
      <c r="N70" s="226">
        <f>Manning!N75</f>
        <v>0</v>
      </c>
      <c r="O70" s="226">
        <f>Manning!O75</f>
        <v>0</v>
      </c>
      <c r="P70" s="226">
        <f>Manning!P75</f>
        <v>0</v>
      </c>
      <c r="Q70" s="226">
        <f>Manning!Q75</f>
        <v>0</v>
      </c>
      <c r="R70" s="226">
        <f>Manning!R75</f>
        <v>0</v>
      </c>
      <c r="S70" s="226">
        <f>Manning!S75</f>
        <v>0</v>
      </c>
      <c r="T70" s="226">
        <f>Manning!T75</f>
        <v>1</v>
      </c>
      <c r="U70" s="226">
        <f>Manning!U75</f>
        <v>2</v>
      </c>
      <c r="V70" s="226">
        <f>Manning!W75</f>
        <v>10</v>
      </c>
      <c r="W70" s="58"/>
      <c r="X70" s="507">
        <f>SUM(X58:X69)</f>
        <v>0</v>
      </c>
      <c r="Y70" s="507">
        <f t="shared" ref="Y70:AI70" si="7">SUM(Y58:Y69)</f>
        <v>0</v>
      </c>
      <c r="Z70" s="507">
        <f t="shared" si="7"/>
        <v>0</v>
      </c>
      <c r="AA70" s="507">
        <f t="shared" si="7"/>
        <v>0</v>
      </c>
      <c r="AB70" s="507">
        <f t="shared" si="7"/>
        <v>0</v>
      </c>
      <c r="AC70" s="507">
        <f t="shared" si="7"/>
        <v>0</v>
      </c>
      <c r="AD70" s="507">
        <f t="shared" si="7"/>
        <v>0</v>
      </c>
      <c r="AE70" s="507">
        <f t="shared" si="7"/>
        <v>0</v>
      </c>
      <c r="AF70" s="507">
        <f t="shared" si="7"/>
        <v>0</v>
      </c>
      <c r="AG70" s="507">
        <f t="shared" si="7"/>
        <v>9940</v>
      </c>
      <c r="AH70" s="507">
        <f t="shared" si="7"/>
        <v>12425</v>
      </c>
      <c r="AI70" s="507">
        <f t="shared" si="7"/>
        <v>37275</v>
      </c>
      <c r="AJ70" s="507">
        <f>SUM(AJ58:AJ69)</f>
        <v>37275</v>
      </c>
      <c r="AK70" s="602">
        <f t="shared" si="1"/>
        <v>96915</v>
      </c>
      <c r="AL70" s="25"/>
      <c r="AM70" s="25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296"/>
      <c r="BA70" s="296"/>
      <c r="BB70" s="296"/>
      <c r="BC70" s="296"/>
      <c r="BD70" s="296"/>
      <c r="BE70" s="296"/>
      <c r="BF70" s="296"/>
      <c r="BG70" s="296"/>
      <c r="BH70" s="296"/>
      <c r="BI70" s="296"/>
      <c r="BJ70" s="296"/>
      <c r="BK70" s="296"/>
      <c r="BL70" s="302"/>
    </row>
    <row r="71" spans="1:64" ht="15" customHeight="1">
      <c r="A71" s="442"/>
      <c r="B71" s="457"/>
      <c r="C71" s="223"/>
      <c r="D71" s="245"/>
      <c r="E71" s="230"/>
      <c r="F71" s="230"/>
      <c r="G71" s="230"/>
      <c r="H71" s="230"/>
      <c r="I71" s="230"/>
      <c r="J71" s="230"/>
      <c r="K71" s="281"/>
      <c r="L71" s="281"/>
      <c r="M71" s="281"/>
      <c r="N71" s="281"/>
      <c r="O71" s="281"/>
      <c r="P71" s="281"/>
      <c r="Q71" s="281"/>
      <c r="R71" s="281"/>
      <c r="S71" s="281"/>
      <c r="T71" s="281"/>
      <c r="U71" s="281"/>
      <c r="V71" s="281"/>
      <c r="W71" s="64"/>
      <c r="X71" s="511"/>
      <c r="Y71" s="511"/>
      <c r="Z71" s="511"/>
      <c r="AA71" s="511"/>
      <c r="AB71" s="511"/>
      <c r="AC71" s="511"/>
      <c r="AD71" s="511"/>
      <c r="AE71" s="511"/>
      <c r="AF71" s="511"/>
      <c r="AG71" s="511"/>
      <c r="AH71" s="511"/>
      <c r="AI71" s="511"/>
      <c r="AJ71" s="512"/>
      <c r="AK71" s="602">
        <f t="shared" si="1"/>
        <v>0</v>
      </c>
      <c r="AL71" s="25"/>
      <c r="AM71" s="25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296"/>
      <c r="BA71" s="296"/>
      <c r="BB71" s="296"/>
      <c r="BC71" s="296"/>
      <c r="BD71" s="296"/>
      <c r="BE71" s="296"/>
      <c r="BF71" s="296"/>
      <c r="BG71" s="296"/>
      <c r="BH71" s="296"/>
      <c r="BI71" s="296"/>
      <c r="BJ71" s="296"/>
      <c r="BK71" s="296"/>
      <c r="BL71" s="302"/>
    </row>
    <row r="72" spans="1:64" ht="15" customHeight="1">
      <c r="A72" s="442"/>
      <c r="B72" s="457"/>
      <c r="C72" s="223"/>
      <c r="D72" s="225"/>
      <c r="E72" s="227" t="str">
        <f>Manning!E77</f>
        <v>P.A.B.X.</v>
      </c>
      <c r="F72" s="227"/>
      <c r="G72" s="227"/>
      <c r="H72" s="227"/>
      <c r="I72" s="227"/>
      <c r="J72" s="227"/>
      <c r="K72" s="279"/>
      <c r="L72" s="279"/>
      <c r="M72" s="279"/>
      <c r="N72" s="279"/>
      <c r="O72" s="279"/>
      <c r="P72" s="279"/>
      <c r="Q72" s="279"/>
      <c r="R72" s="279"/>
      <c r="S72" s="279"/>
      <c r="T72" s="279"/>
      <c r="U72" s="279"/>
      <c r="V72" s="279"/>
      <c r="W72" s="69"/>
      <c r="X72" s="510"/>
      <c r="Y72" s="510"/>
      <c r="Z72" s="510"/>
      <c r="AA72" s="510"/>
      <c r="AB72" s="510"/>
      <c r="AC72" s="510"/>
      <c r="AD72" s="510"/>
      <c r="AE72" s="510"/>
      <c r="AF72" s="510"/>
      <c r="AG72" s="510"/>
      <c r="AH72" s="510"/>
      <c r="AI72" s="510"/>
      <c r="AJ72" s="510"/>
      <c r="AK72" s="602">
        <f t="shared" si="1"/>
        <v>0</v>
      </c>
      <c r="AL72" s="25"/>
      <c r="AM72" s="25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296"/>
      <c r="BA72" s="296"/>
      <c r="BB72" s="296"/>
      <c r="BC72" s="296"/>
      <c r="BD72" s="296"/>
      <c r="BE72" s="296"/>
      <c r="BF72" s="296"/>
      <c r="BG72" s="296"/>
      <c r="BH72" s="296"/>
      <c r="BI72" s="296"/>
      <c r="BJ72" s="296"/>
      <c r="BK72" s="296"/>
      <c r="BL72" s="302"/>
    </row>
    <row r="73" spans="1:64" ht="15" customHeight="1">
      <c r="A73" s="442"/>
      <c r="B73" s="457"/>
      <c r="C73" s="223"/>
      <c r="D73" s="225"/>
      <c r="E73" s="228"/>
      <c r="F73" s="228"/>
      <c r="G73" s="228"/>
      <c r="H73" s="228"/>
      <c r="I73" s="228"/>
      <c r="J73" s="228"/>
      <c r="K73" s="280"/>
      <c r="L73" s="280"/>
      <c r="M73" s="280"/>
      <c r="N73" s="280"/>
      <c r="O73" s="280"/>
      <c r="P73" s="280"/>
      <c r="Q73" s="280"/>
      <c r="R73" s="280"/>
      <c r="S73" s="280"/>
      <c r="T73" s="280"/>
      <c r="U73" s="280"/>
      <c r="V73" s="280"/>
      <c r="W73" s="61"/>
      <c r="X73" s="499"/>
      <c r="Y73" s="499"/>
      <c r="Z73" s="499"/>
      <c r="AA73" s="499"/>
      <c r="AB73" s="499"/>
      <c r="AC73" s="499"/>
      <c r="AD73" s="499"/>
      <c r="AE73" s="499"/>
      <c r="AF73" s="499"/>
      <c r="AG73" s="499"/>
      <c r="AH73" s="499"/>
      <c r="AI73" s="499"/>
      <c r="AJ73" s="499"/>
      <c r="AK73" s="602">
        <f t="shared" si="1"/>
        <v>0</v>
      </c>
      <c r="AL73" s="25"/>
      <c r="AM73" s="25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296"/>
      <c r="BA73" s="296"/>
      <c r="BB73" s="296"/>
      <c r="BC73" s="296"/>
      <c r="BD73" s="296"/>
      <c r="BE73" s="296"/>
      <c r="BF73" s="296"/>
      <c r="BG73" s="296"/>
      <c r="BH73" s="296"/>
      <c r="BI73" s="296"/>
      <c r="BJ73" s="296"/>
      <c r="BK73" s="296"/>
      <c r="BL73" s="302"/>
    </row>
    <row r="74" spans="1:64" ht="15" customHeight="1">
      <c r="A74" s="442"/>
      <c r="B74" s="457"/>
      <c r="C74" s="223"/>
      <c r="D74" s="225"/>
      <c r="E74" s="232" t="str">
        <f>Manning!E79</f>
        <v>TELEPHONE SUPERVISOR</v>
      </c>
      <c r="F74" s="232">
        <f>Manning!F79</f>
        <v>0</v>
      </c>
      <c r="G74" s="215">
        <f>Manning!H79</f>
        <v>1</v>
      </c>
      <c r="H74" s="215" t="str">
        <f>Manning!I79</f>
        <v>L</v>
      </c>
      <c r="I74" s="215" t="str">
        <f>Manning!J79</f>
        <v>L5</v>
      </c>
      <c r="J74" s="215"/>
      <c r="K74" s="215">
        <f>Manning!K79</f>
        <v>0</v>
      </c>
      <c r="L74" s="215">
        <f>Manning!L79</f>
        <v>0</v>
      </c>
      <c r="M74" s="215">
        <f>Manning!M79</f>
        <v>0</v>
      </c>
      <c r="N74" s="215">
        <f>Manning!N79</f>
        <v>0</v>
      </c>
      <c r="O74" s="215">
        <f>Manning!O79</f>
        <v>0</v>
      </c>
      <c r="P74" s="215">
        <f>Manning!P79</f>
        <v>0</v>
      </c>
      <c r="Q74" s="215">
        <f>Manning!Q79</f>
        <v>0</v>
      </c>
      <c r="R74" s="215">
        <f>Manning!R79</f>
        <v>0</v>
      </c>
      <c r="S74" s="215">
        <f>Manning!S79</f>
        <v>0</v>
      </c>
      <c r="T74" s="215">
        <f>Manning!T79</f>
        <v>0</v>
      </c>
      <c r="U74" s="215">
        <f>Manning!U79</f>
        <v>1</v>
      </c>
      <c r="V74" s="215">
        <f>Manning!W79</f>
        <v>1</v>
      </c>
      <c r="W74" s="147"/>
      <c r="X74" s="498">
        <f>K74*'Salary Level'!$M79</f>
        <v>0</v>
      </c>
      <c r="Y74" s="498">
        <f>L74*'Salary Level'!$M79</f>
        <v>0</v>
      </c>
      <c r="Z74" s="498">
        <f>M74*'Salary Level'!$M79</f>
        <v>0</v>
      </c>
      <c r="AA74" s="498">
        <f>N74*'Salary Level'!$M79</f>
        <v>0</v>
      </c>
      <c r="AB74" s="498">
        <f>O74*'Salary Level'!$M79</f>
        <v>0</v>
      </c>
      <c r="AC74" s="498">
        <f>P74*'Salary Level'!$M79</f>
        <v>0</v>
      </c>
      <c r="AD74" s="498">
        <f>Q74*'Salary Level'!$M79</f>
        <v>0</v>
      </c>
      <c r="AE74" s="498">
        <f>R74*'Salary Level'!$M79</f>
        <v>0</v>
      </c>
      <c r="AF74" s="498">
        <f>S74*'Salary Level'!$M79</f>
        <v>0</v>
      </c>
      <c r="AG74" s="498">
        <f>T74*'Salary Level'!$M79</f>
        <v>0</v>
      </c>
      <c r="AH74" s="498">
        <f>U74*'Salary Level'!$M79</f>
        <v>5680</v>
      </c>
      <c r="AI74" s="498">
        <f>V74*'Salary Level'!$M79</f>
        <v>5680</v>
      </c>
      <c r="AJ74" s="498">
        <f>V74*'Salary Level'!$M79</f>
        <v>5680</v>
      </c>
      <c r="AK74" s="602">
        <f t="shared" si="1"/>
        <v>17040</v>
      </c>
      <c r="AL74" s="25"/>
      <c r="AM74" s="25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Z74" s="296"/>
      <c r="BA74" s="296"/>
      <c r="BB74" s="296"/>
      <c r="BC74" s="296"/>
      <c r="BD74" s="296"/>
      <c r="BE74" s="296"/>
      <c r="BF74" s="296"/>
      <c r="BG74" s="296"/>
      <c r="BH74" s="296"/>
      <c r="BI74" s="296"/>
      <c r="BJ74" s="296"/>
      <c r="BK74" s="296"/>
      <c r="BL74" s="302"/>
    </row>
    <row r="75" spans="1:64" ht="15" customHeight="1">
      <c r="A75" s="442"/>
      <c r="B75" s="457"/>
      <c r="C75" s="223"/>
      <c r="D75" s="225"/>
      <c r="E75" s="232" t="str">
        <f>Manning!E80</f>
        <v>TELEPHONE CAPTAIN</v>
      </c>
      <c r="F75" s="232">
        <f>Manning!F80</f>
        <v>0</v>
      </c>
      <c r="G75" s="215">
        <f>Manning!H80</f>
        <v>0</v>
      </c>
      <c r="H75" s="215" t="str">
        <f>Manning!I80</f>
        <v>L</v>
      </c>
      <c r="I75" s="215">
        <f>Manning!J80</f>
        <v>0</v>
      </c>
      <c r="J75" s="215"/>
      <c r="K75" s="215">
        <f>Manning!K80</f>
        <v>0</v>
      </c>
      <c r="L75" s="215">
        <f>Manning!L80</f>
        <v>0</v>
      </c>
      <c r="M75" s="215">
        <f>Manning!M80</f>
        <v>0</v>
      </c>
      <c r="N75" s="215">
        <f>Manning!N80</f>
        <v>0</v>
      </c>
      <c r="O75" s="215">
        <f>Manning!O80</f>
        <v>0</v>
      </c>
      <c r="P75" s="215">
        <f>Manning!P80</f>
        <v>0</v>
      </c>
      <c r="Q75" s="215">
        <f>Manning!Q80</f>
        <v>0</v>
      </c>
      <c r="R75" s="215">
        <f>Manning!R80</f>
        <v>0</v>
      </c>
      <c r="S75" s="215">
        <f>Manning!S80</f>
        <v>0</v>
      </c>
      <c r="T75" s="215">
        <f>Manning!T80</f>
        <v>0</v>
      </c>
      <c r="U75" s="215">
        <f>Manning!U80</f>
        <v>0</v>
      </c>
      <c r="V75" s="215">
        <f>Manning!W80</f>
        <v>0</v>
      </c>
      <c r="W75" s="147"/>
      <c r="X75" s="498">
        <f>K75*'Salary Level'!$M80</f>
        <v>0</v>
      </c>
      <c r="Y75" s="498">
        <f>L75*'Salary Level'!$M80</f>
        <v>0</v>
      </c>
      <c r="Z75" s="498">
        <f>M75*'Salary Level'!$M80</f>
        <v>0</v>
      </c>
      <c r="AA75" s="498">
        <f>N75*'Salary Level'!$M80</f>
        <v>0</v>
      </c>
      <c r="AB75" s="498">
        <f>O75*'Salary Level'!$M80</f>
        <v>0</v>
      </c>
      <c r="AC75" s="498">
        <f>P75*'Salary Level'!$M80</f>
        <v>0</v>
      </c>
      <c r="AD75" s="498">
        <f>Q75*'Salary Level'!$M80</f>
        <v>0</v>
      </c>
      <c r="AE75" s="498">
        <f>R75*'Salary Level'!$M80</f>
        <v>0</v>
      </c>
      <c r="AF75" s="498">
        <f>S75*'Salary Level'!$M80</f>
        <v>0</v>
      </c>
      <c r="AG75" s="498">
        <f>T75*'Salary Level'!$M80</f>
        <v>0</v>
      </c>
      <c r="AH75" s="498">
        <f>U75*'Salary Level'!$M80</f>
        <v>0</v>
      </c>
      <c r="AI75" s="498">
        <f>V75*'Salary Level'!$M80</f>
        <v>0</v>
      </c>
      <c r="AJ75" s="498">
        <f>V75*'Salary Level'!$M80</f>
        <v>0</v>
      </c>
      <c r="AK75" s="602">
        <f t="shared" si="1"/>
        <v>0</v>
      </c>
      <c r="AL75" s="163"/>
      <c r="AM75" s="163"/>
      <c r="AN75" s="174"/>
      <c r="AO75" s="174"/>
      <c r="AP75" s="174"/>
      <c r="AQ75" s="174"/>
      <c r="AR75" s="174"/>
      <c r="AS75" s="174"/>
      <c r="AT75" s="174"/>
      <c r="AU75" s="174"/>
      <c r="AV75" s="174"/>
      <c r="AW75" s="174"/>
      <c r="AX75" s="14"/>
      <c r="AY75" s="163"/>
      <c r="AZ75" s="293"/>
      <c r="BA75" s="293"/>
      <c r="BB75" s="293"/>
      <c r="BC75" s="293"/>
      <c r="BD75" s="293"/>
      <c r="BE75" s="293"/>
      <c r="BF75" s="293"/>
      <c r="BG75" s="293"/>
      <c r="BH75" s="293"/>
      <c r="BI75" s="293"/>
      <c r="BJ75" s="293"/>
      <c r="BK75" s="293"/>
      <c r="BL75" s="303"/>
    </row>
    <row r="76" spans="1:64" ht="15" customHeight="1">
      <c r="A76" s="442"/>
      <c r="B76" s="457"/>
      <c r="C76" s="223"/>
      <c r="D76" s="225"/>
      <c r="E76" s="232" t="str">
        <f>Manning!E81</f>
        <v>TELEPHONE OPERATOR</v>
      </c>
      <c r="F76" s="232">
        <f>Manning!F81</f>
        <v>0</v>
      </c>
      <c r="G76" s="215">
        <f>Manning!H81</f>
        <v>3</v>
      </c>
      <c r="H76" s="215" t="str">
        <f>Manning!I81</f>
        <v>L</v>
      </c>
      <c r="I76" s="215" t="str">
        <f>Manning!J81</f>
        <v>L7</v>
      </c>
      <c r="J76" s="215"/>
      <c r="K76" s="215">
        <f>Manning!K81</f>
        <v>0</v>
      </c>
      <c r="L76" s="215">
        <f>Manning!L81</f>
        <v>0</v>
      </c>
      <c r="M76" s="215">
        <f>Manning!M81</f>
        <v>0</v>
      </c>
      <c r="N76" s="215">
        <f>Manning!N81</f>
        <v>0</v>
      </c>
      <c r="O76" s="215">
        <f>Manning!O81</f>
        <v>0</v>
      </c>
      <c r="P76" s="215">
        <f>Manning!P81</f>
        <v>0</v>
      </c>
      <c r="Q76" s="215">
        <f>Manning!Q81</f>
        <v>0</v>
      </c>
      <c r="R76" s="215">
        <f>Manning!R81</f>
        <v>0</v>
      </c>
      <c r="S76" s="215">
        <f>Manning!S81</f>
        <v>0</v>
      </c>
      <c r="T76" s="215">
        <f>Manning!T81</f>
        <v>0</v>
      </c>
      <c r="U76" s="215">
        <f>Manning!U81</f>
        <v>1</v>
      </c>
      <c r="V76" s="215">
        <f>Manning!W81</f>
        <v>3</v>
      </c>
      <c r="W76" s="147"/>
      <c r="X76" s="498">
        <f>K76*'Salary Level'!$M81</f>
        <v>0</v>
      </c>
      <c r="Y76" s="498">
        <f>L76*'Salary Level'!$M81</f>
        <v>0</v>
      </c>
      <c r="Z76" s="498">
        <f>M76*'Salary Level'!$M81</f>
        <v>0</v>
      </c>
      <c r="AA76" s="498">
        <f>N76*'Salary Level'!$M81</f>
        <v>0</v>
      </c>
      <c r="AB76" s="498">
        <f>O76*'Salary Level'!$M81</f>
        <v>0</v>
      </c>
      <c r="AC76" s="498">
        <f>P76*'Salary Level'!$M81</f>
        <v>0</v>
      </c>
      <c r="AD76" s="498">
        <f>Q76*'Salary Level'!$M81</f>
        <v>0</v>
      </c>
      <c r="AE76" s="498">
        <f>R76*'Salary Level'!$M81</f>
        <v>0</v>
      </c>
      <c r="AF76" s="498">
        <f>S76*'Salary Level'!$M81</f>
        <v>0</v>
      </c>
      <c r="AG76" s="498">
        <f>T76*'Salary Level'!$M81</f>
        <v>0</v>
      </c>
      <c r="AH76" s="498">
        <f>U76*'Salary Level'!$M81</f>
        <v>3550</v>
      </c>
      <c r="AI76" s="498">
        <f>V76*'Salary Level'!$M81</f>
        <v>10650</v>
      </c>
      <c r="AJ76" s="498">
        <f>V76*'Salary Level'!$M81</f>
        <v>10650</v>
      </c>
      <c r="AK76" s="602">
        <f t="shared" si="1"/>
        <v>24850</v>
      </c>
      <c r="AL76" s="25"/>
      <c r="AM76" s="25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48"/>
      <c r="BA76" s="48"/>
    </row>
    <row r="77" spans="1:64" ht="15" customHeight="1">
      <c r="A77" s="442"/>
      <c r="B77" s="457"/>
      <c r="C77" s="223"/>
      <c r="D77" s="225"/>
      <c r="E77" s="232" t="str">
        <f>Manning!E82</f>
        <v>ADDITIONAL POSITION 1</v>
      </c>
      <c r="F77" s="232"/>
      <c r="G77" s="215">
        <f>Manning!H82</f>
        <v>0</v>
      </c>
      <c r="H77" s="215" t="str">
        <f>Manning!I82</f>
        <v>L</v>
      </c>
      <c r="I77" s="215">
        <f>Manning!J82</f>
        <v>0</v>
      </c>
      <c r="J77" s="215"/>
      <c r="K77" s="215">
        <f>Manning!K82</f>
        <v>0</v>
      </c>
      <c r="L77" s="215">
        <f>Manning!L82</f>
        <v>0</v>
      </c>
      <c r="M77" s="215">
        <f>Manning!M82</f>
        <v>0</v>
      </c>
      <c r="N77" s="215">
        <f>Manning!N82</f>
        <v>0</v>
      </c>
      <c r="O77" s="215">
        <f>Manning!O82</f>
        <v>0</v>
      </c>
      <c r="P77" s="215">
        <f>Manning!P82</f>
        <v>0</v>
      </c>
      <c r="Q77" s="215">
        <f>Manning!Q82</f>
        <v>0</v>
      </c>
      <c r="R77" s="215">
        <f>Manning!R82</f>
        <v>0</v>
      </c>
      <c r="S77" s="215">
        <f>Manning!S82</f>
        <v>0</v>
      </c>
      <c r="T77" s="215">
        <f>Manning!T82</f>
        <v>0</v>
      </c>
      <c r="U77" s="215">
        <f>Manning!U82</f>
        <v>0</v>
      </c>
      <c r="V77" s="215">
        <f>Manning!W82</f>
        <v>0</v>
      </c>
      <c r="W77" s="147"/>
      <c r="X77" s="498">
        <f>K77*'Salary Level'!$M82</f>
        <v>0</v>
      </c>
      <c r="Y77" s="498">
        <f>L77*'Salary Level'!$M82</f>
        <v>0</v>
      </c>
      <c r="Z77" s="498">
        <f>M77*'Salary Level'!$M82</f>
        <v>0</v>
      </c>
      <c r="AA77" s="498">
        <f>N77*'Salary Level'!$M82</f>
        <v>0</v>
      </c>
      <c r="AB77" s="498">
        <f>O77*'Salary Level'!$M82</f>
        <v>0</v>
      </c>
      <c r="AC77" s="498">
        <f>P77*'Salary Level'!$M82</f>
        <v>0</v>
      </c>
      <c r="AD77" s="498">
        <f>Q77*'Salary Level'!$M82</f>
        <v>0</v>
      </c>
      <c r="AE77" s="498">
        <f>R77*'Salary Level'!$M82</f>
        <v>0</v>
      </c>
      <c r="AF77" s="498">
        <f>S77*'Salary Level'!$M82</f>
        <v>0</v>
      </c>
      <c r="AG77" s="498">
        <f>T77*'Salary Level'!$M82</f>
        <v>0</v>
      </c>
      <c r="AH77" s="498">
        <f>U77*'Salary Level'!$M82</f>
        <v>0</v>
      </c>
      <c r="AI77" s="498">
        <f>V77*'Salary Level'!$M82</f>
        <v>0</v>
      </c>
      <c r="AJ77" s="498">
        <f>V77*'Salary Level'!$M82</f>
        <v>0</v>
      </c>
      <c r="AK77" s="602">
        <f t="shared" si="1"/>
        <v>0</v>
      </c>
      <c r="AL77" s="163"/>
      <c r="AM77" s="163"/>
      <c r="AN77" s="163"/>
      <c r="AO77" s="163"/>
      <c r="AP77" s="163"/>
      <c r="AQ77" s="163"/>
      <c r="AR77" s="163"/>
      <c r="AS77" s="163"/>
      <c r="AT77" s="163"/>
      <c r="AU77" s="163"/>
      <c r="AV77" s="163"/>
      <c r="AW77" s="163"/>
      <c r="AX77" s="14"/>
      <c r="AY77" s="163"/>
      <c r="AZ77" s="163"/>
      <c r="BA77" s="163"/>
      <c r="BB77" s="163"/>
      <c r="BC77" s="163"/>
      <c r="BD77" s="163"/>
      <c r="BE77" s="163"/>
      <c r="BF77" s="163"/>
      <c r="BG77" s="163"/>
      <c r="BH77" s="163"/>
      <c r="BI77" s="163"/>
      <c r="BJ77" s="163"/>
      <c r="BK77" s="163"/>
      <c r="BL77" s="163"/>
    </row>
    <row r="78" spans="1:64" ht="15" customHeight="1">
      <c r="A78" s="442"/>
      <c r="B78" s="457"/>
      <c r="C78" s="223"/>
      <c r="D78" s="225"/>
      <c r="E78" s="232" t="str">
        <f>Manning!E83</f>
        <v>ADDITIONAL POSITION 2</v>
      </c>
      <c r="F78" s="232"/>
      <c r="G78" s="215">
        <f>Manning!H83</f>
        <v>0</v>
      </c>
      <c r="H78" s="215" t="str">
        <f>Manning!I83</f>
        <v>L</v>
      </c>
      <c r="I78" s="215">
        <f>Manning!J83</f>
        <v>0</v>
      </c>
      <c r="J78" s="215"/>
      <c r="K78" s="215">
        <f>Manning!K83</f>
        <v>0</v>
      </c>
      <c r="L78" s="215">
        <f>Manning!L83</f>
        <v>0</v>
      </c>
      <c r="M78" s="215">
        <f>Manning!M83</f>
        <v>0</v>
      </c>
      <c r="N78" s="215">
        <f>Manning!N83</f>
        <v>0</v>
      </c>
      <c r="O78" s="215">
        <f>Manning!O83</f>
        <v>0</v>
      </c>
      <c r="P78" s="215">
        <f>Manning!P83</f>
        <v>0</v>
      </c>
      <c r="Q78" s="215">
        <f>Manning!Q83</f>
        <v>0</v>
      </c>
      <c r="R78" s="215">
        <f>Manning!R83</f>
        <v>0</v>
      </c>
      <c r="S78" s="215">
        <f>Manning!S83</f>
        <v>0</v>
      </c>
      <c r="T78" s="215">
        <f>Manning!T83</f>
        <v>0</v>
      </c>
      <c r="U78" s="215">
        <f>Manning!U83</f>
        <v>0</v>
      </c>
      <c r="V78" s="215">
        <f>Manning!W83</f>
        <v>0</v>
      </c>
      <c r="W78" s="147"/>
      <c r="X78" s="498">
        <f>K78*'Salary Level'!$M83</f>
        <v>0</v>
      </c>
      <c r="Y78" s="498">
        <f>L78*'Salary Level'!$M83</f>
        <v>0</v>
      </c>
      <c r="Z78" s="498">
        <f>M78*'Salary Level'!$M83</f>
        <v>0</v>
      </c>
      <c r="AA78" s="498">
        <f>N78*'Salary Level'!$M83</f>
        <v>0</v>
      </c>
      <c r="AB78" s="498">
        <f>O78*'Salary Level'!$M83</f>
        <v>0</v>
      </c>
      <c r="AC78" s="498">
        <f>P78*'Salary Level'!$M83</f>
        <v>0</v>
      </c>
      <c r="AD78" s="498">
        <f>Q78*'Salary Level'!$M83</f>
        <v>0</v>
      </c>
      <c r="AE78" s="498">
        <f>R78*'Salary Level'!$M83</f>
        <v>0</v>
      </c>
      <c r="AF78" s="498">
        <f>S78*'Salary Level'!$M83</f>
        <v>0</v>
      </c>
      <c r="AG78" s="498">
        <f>T78*'Salary Level'!$M83</f>
        <v>0</v>
      </c>
      <c r="AH78" s="498">
        <f>U78*'Salary Level'!$M83</f>
        <v>0</v>
      </c>
      <c r="AI78" s="498">
        <f>V78*'Salary Level'!$M83</f>
        <v>0</v>
      </c>
      <c r="AJ78" s="498">
        <f>V78*'Salary Level'!$M83</f>
        <v>0</v>
      </c>
      <c r="AK78" s="602">
        <f t="shared" si="1"/>
        <v>0</v>
      </c>
      <c r="AL78" s="25"/>
      <c r="AM78" s="25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296"/>
      <c r="BA78" s="296"/>
      <c r="BB78" s="296"/>
      <c r="BC78" s="296"/>
      <c r="BD78" s="296"/>
      <c r="BE78" s="296"/>
      <c r="BF78" s="296"/>
      <c r="BG78" s="296"/>
      <c r="BH78" s="296"/>
      <c r="BI78" s="296"/>
      <c r="BJ78" s="296"/>
      <c r="BK78" s="296"/>
      <c r="BL78" s="302"/>
    </row>
    <row r="79" spans="1:64" ht="15" customHeight="1">
      <c r="A79" s="442"/>
      <c r="B79" s="457"/>
      <c r="C79" s="223"/>
      <c r="D79" s="225"/>
      <c r="E79" s="231"/>
      <c r="F79" s="231"/>
      <c r="G79" s="231"/>
      <c r="H79" s="231"/>
      <c r="I79" s="231"/>
      <c r="J79" s="231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61"/>
      <c r="X79" s="499"/>
      <c r="Y79" s="499"/>
      <c r="Z79" s="499"/>
      <c r="AA79" s="499"/>
      <c r="AB79" s="499"/>
      <c r="AC79" s="499"/>
      <c r="AD79" s="499"/>
      <c r="AE79" s="499"/>
      <c r="AF79" s="499"/>
      <c r="AG79" s="499"/>
      <c r="AH79" s="499"/>
      <c r="AI79" s="499"/>
      <c r="AJ79" s="499"/>
      <c r="AK79" s="602">
        <f t="shared" si="1"/>
        <v>0</v>
      </c>
      <c r="AL79" s="25"/>
      <c r="AM79" s="25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296"/>
      <c r="BA79" s="296"/>
      <c r="BB79" s="296"/>
      <c r="BC79" s="296"/>
      <c r="BD79" s="296"/>
      <c r="BE79" s="296"/>
      <c r="BF79" s="296"/>
      <c r="BG79" s="296"/>
      <c r="BH79" s="296"/>
      <c r="BI79" s="296"/>
      <c r="BJ79" s="296"/>
      <c r="BK79" s="296"/>
      <c r="BL79" s="302"/>
    </row>
    <row r="80" spans="1:64" ht="15" customHeight="1">
      <c r="A80" s="442"/>
      <c r="B80" s="457"/>
      <c r="C80" s="223"/>
      <c r="D80" s="225"/>
      <c r="E80" s="221" t="str">
        <f>"TOTAL "&amp;E72</f>
        <v>TOTAL P.A.B.X.</v>
      </c>
      <c r="F80" s="221"/>
      <c r="G80" s="229">
        <f>SUM(G73:G79)</f>
        <v>4</v>
      </c>
      <c r="H80" s="221"/>
      <c r="I80" s="221"/>
      <c r="J80" s="221"/>
      <c r="K80" s="226">
        <f>Manning!K85</f>
        <v>0</v>
      </c>
      <c r="L80" s="226">
        <f>Manning!L85</f>
        <v>0</v>
      </c>
      <c r="M80" s="226">
        <f>Manning!M85</f>
        <v>0</v>
      </c>
      <c r="N80" s="226">
        <f>Manning!N85</f>
        <v>0</v>
      </c>
      <c r="O80" s="226">
        <f>Manning!O85</f>
        <v>0</v>
      </c>
      <c r="P80" s="226">
        <f>Manning!P85</f>
        <v>0</v>
      </c>
      <c r="Q80" s="226">
        <f>Manning!Q85</f>
        <v>0</v>
      </c>
      <c r="R80" s="226">
        <f>Manning!R85</f>
        <v>0</v>
      </c>
      <c r="S80" s="226">
        <f>Manning!S85</f>
        <v>0</v>
      </c>
      <c r="T80" s="226">
        <f>Manning!T85</f>
        <v>0</v>
      </c>
      <c r="U80" s="226">
        <f>Manning!U85</f>
        <v>2</v>
      </c>
      <c r="V80" s="226">
        <f>Manning!W85</f>
        <v>4</v>
      </c>
      <c r="W80" s="58"/>
      <c r="X80" s="507">
        <f>SUM(X73:X79)</f>
        <v>0</v>
      </c>
      <c r="Y80" s="507">
        <f t="shared" ref="Y80:AI80" si="8">SUM(Y73:Y79)</f>
        <v>0</v>
      </c>
      <c r="Z80" s="507">
        <f t="shared" si="8"/>
        <v>0</v>
      </c>
      <c r="AA80" s="507">
        <f t="shared" si="8"/>
        <v>0</v>
      </c>
      <c r="AB80" s="507">
        <f t="shared" si="8"/>
        <v>0</v>
      </c>
      <c r="AC80" s="507">
        <f t="shared" si="8"/>
        <v>0</v>
      </c>
      <c r="AD80" s="507">
        <f t="shared" si="8"/>
        <v>0</v>
      </c>
      <c r="AE80" s="507">
        <f t="shared" si="8"/>
        <v>0</v>
      </c>
      <c r="AF80" s="507">
        <f t="shared" si="8"/>
        <v>0</v>
      </c>
      <c r="AG80" s="507">
        <f t="shared" si="8"/>
        <v>0</v>
      </c>
      <c r="AH80" s="507">
        <f t="shared" si="8"/>
        <v>9230</v>
      </c>
      <c r="AI80" s="507">
        <f t="shared" si="8"/>
        <v>16330</v>
      </c>
      <c r="AJ80" s="507">
        <f>SUM(AJ73:AJ79)</f>
        <v>16330</v>
      </c>
      <c r="AK80" s="602">
        <f t="shared" ref="AK80:AK143" si="9">SUM(X80:AJ80)</f>
        <v>41890</v>
      </c>
      <c r="AL80" s="25"/>
      <c r="AM80" s="25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296"/>
      <c r="BA80" s="296"/>
      <c r="BB80" s="296"/>
      <c r="BC80" s="296"/>
      <c r="BD80" s="296"/>
      <c r="BE80" s="296"/>
      <c r="BF80" s="296"/>
      <c r="BG80" s="296"/>
      <c r="BH80" s="296"/>
      <c r="BI80" s="296"/>
      <c r="BJ80" s="296"/>
      <c r="BK80" s="296"/>
      <c r="BL80" s="302"/>
    </row>
    <row r="81" spans="1:64" ht="15" customHeight="1">
      <c r="A81" s="442"/>
      <c r="B81" s="457"/>
      <c r="C81" s="223"/>
      <c r="D81" s="245"/>
      <c r="E81" s="230"/>
      <c r="F81" s="230"/>
      <c r="G81" s="230"/>
      <c r="H81" s="230"/>
      <c r="I81" s="230"/>
      <c r="J81" s="230"/>
      <c r="K81" s="281"/>
      <c r="L81" s="281"/>
      <c r="M81" s="281"/>
      <c r="N81" s="281"/>
      <c r="O81" s="281"/>
      <c r="P81" s="281"/>
      <c r="Q81" s="281"/>
      <c r="R81" s="281"/>
      <c r="S81" s="281"/>
      <c r="T81" s="281"/>
      <c r="U81" s="281"/>
      <c r="V81" s="281"/>
      <c r="W81" s="64"/>
      <c r="X81" s="511"/>
      <c r="Y81" s="511"/>
      <c r="Z81" s="511"/>
      <c r="AA81" s="511"/>
      <c r="AB81" s="511"/>
      <c r="AC81" s="511"/>
      <c r="AD81" s="511"/>
      <c r="AE81" s="511"/>
      <c r="AF81" s="511"/>
      <c r="AG81" s="511"/>
      <c r="AH81" s="511"/>
      <c r="AI81" s="511"/>
      <c r="AJ81" s="512"/>
      <c r="AK81" s="602">
        <f t="shared" si="9"/>
        <v>0</v>
      </c>
      <c r="AL81" s="25"/>
      <c r="AM81" s="25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296"/>
      <c r="BA81" s="296"/>
      <c r="BB81" s="296"/>
      <c r="BC81" s="296"/>
      <c r="BD81" s="296"/>
      <c r="BE81" s="296"/>
      <c r="BF81" s="296"/>
      <c r="BG81" s="296"/>
      <c r="BH81" s="296"/>
      <c r="BI81" s="296"/>
      <c r="BJ81" s="296"/>
      <c r="BK81" s="296"/>
      <c r="BL81" s="302"/>
    </row>
    <row r="82" spans="1:64" ht="15" customHeight="1">
      <c r="A82" s="442"/>
      <c r="B82" s="457"/>
      <c r="C82" s="223"/>
      <c r="D82" s="225"/>
      <c r="E82" s="227" t="str">
        <f>Manning!E87</f>
        <v>BUSINESS CENTRE</v>
      </c>
      <c r="F82" s="227"/>
      <c r="G82" s="227"/>
      <c r="H82" s="227"/>
      <c r="I82" s="227"/>
      <c r="J82" s="227"/>
      <c r="K82" s="279"/>
      <c r="L82" s="279"/>
      <c r="M82" s="279"/>
      <c r="N82" s="279"/>
      <c r="O82" s="279"/>
      <c r="P82" s="279"/>
      <c r="Q82" s="279"/>
      <c r="R82" s="279"/>
      <c r="S82" s="279"/>
      <c r="T82" s="279"/>
      <c r="U82" s="279"/>
      <c r="V82" s="279"/>
      <c r="W82" s="69"/>
      <c r="X82" s="510"/>
      <c r="Y82" s="510"/>
      <c r="Z82" s="510"/>
      <c r="AA82" s="510"/>
      <c r="AB82" s="510"/>
      <c r="AC82" s="510"/>
      <c r="AD82" s="510"/>
      <c r="AE82" s="510"/>
      <c r="AF82" s="510"/>
      <c r="AG82" s="510"/>
      <c r="AH82" s="510"/>
      <c r="AI82" s="510"/>
      <c r="AJ82" s="510"/>
      <c r="AK82" s="602">
        <f t="shared" si="9"/>
        <v>0</v>
      </c>
      <c r="AL82" s="25"/>
      <c r="AM82" s="25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296"/>
      <c r="BA82" s="296"/>
      <c r="BB82" s="296"/>
      <c r="BC82" s="296"/>
      <c r="BD82" s="296"/>
      <c r="BE82" s="296"/>
      <c r="BF82" s="296"/>
      <c r="BG82" s="296"/>
      <c r="BH82" s="296"/>
      <c r="BI82" s="296"/>
      <c r="BJ82" s="296"/>
      <c r="BK82" s="296"/>
      <c r="BL82" s="302"/>
    </row>
    <row r="83" spans="1:64" ht="15" customHeight="1">
      <c r="A83" s="442"/>
      <c r="B83" s="457"/>
      <c r="C83" s="223"/>
      <c r="D83" s="225"/>
      <c r="E83" s="228"/>
      <c r="F83" s="228"/>
      <c r="G83" s="228"/>
      <c r="H83" s="228"/>
      <c r="I83" s="228"/>
      <c r="J83" s="228"/>
      <c r="K83" s="280"/>
      <c r="L83" s="280"/>
      <c r="M83" s="280"/>
      <c r="N83" s="280"/>
      <c r="O83" s="280"/>
      <c r="P83" s="280"/>
      <c r="Q83" s="280"/>
      <c r="R83" s="280"/>
      <c r="S83" s="280"/>
      <c r="T83" s="280"/>
      <c r="U83" s="280"/>
      <c r="V83" s="280"/>
      <c r="W83" s="61"/>
      <c r="X83" s="499"/>
      <c r="Y83" s="499"/>
      <c r="Z83" s="499"/>
      <c r="AA83" s="499"/>
      <c r="AB83" s="499"/>
      <c r="AC83" s="499"/>
      <c r="AD83" s="499"/>
      <c r="AE83" s="499"/>
      <c r="AF83" s="499"/>
      <c r="AG83" s="499"/>
      <c r="AH83" s="499"/>
      <c r="AI83" s="499"/>
      <c r="AJ83" s="499"/>
      <c r="AK83" s="602">
        <f t="shared" si="9"/>
        <v>0</v>
      </c>
      <c r="AL83" s="25"/>
      <c r="AM83" s="25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296"/>
      <c r="BA83" s="296"/>
      <c r="BB83" s="296"/>
      <c r="BC83" s="296"/>
      <c r="BD83" s="296"/>
      <c r="BE83" s="296"/>
      <c r="BF83" s="296"/>
      <c r="BG83" s="296"/>
      <c r="BH83" s="296"/>
      <c r="BI83" s="296"/>
      <c r="BJ83" s="296"/>
      <c r="BK83" s="296"/>
      <c r="BL83" s="302"/>
    </row>
    <row r="84" spans="1:64" ht="15" customHeight="1">
      <c r="A84" s="442"/>
      <c r="B84" s="457"/>
      <c r="C84" s="223"/>
      <c r="D84" s="225"/>
      <c r="E84" s="232" t="str">
        <f>Manning!E89</f>
        <v>BUSINESS CENTRE SUPERVISOR</v>
      </c>
      <c r="F84" s="232">
        <f>Manning!F89</f>
        <v>0</v>
      </c>
      <c r="G84" s="215">
        <f>Manning!H89</f>
        <v>1</v>
      </c>
      <c r="H84" s="215" t="str">
        <f>Manning!I89</f>
        <v>L</v>
      </c>
      <c r="I84" s="215" t="str">
        <f>Manning!J89</f>
        <v>L5</v>
      </c>
      <c r="J84" s="215"/>
      <c r="K84" s="215">
        <f>Manning!K89</f>
        <v>0</v>
      </c>
      <c r="L84" s="215">
        <f>Manning!L89</f>
        <v>0</v>
      </c>
      <c r="M84" s="215">
        <f>Manning!M89</f>
        <v>0</v>
      </c>
      <c r="N84" s="215">
        <f>Manning!N89</f>
        <v>0</v>
      </c>
      <c r="O84" s="215">
        <f>Manning!O89</f>
        <v>0</v>
      </c>
      <c r="P84" s="215">
        <f>Manning!P89</f>
        <v>0</v>
      </c>
      <c r="Q84" s="215">
        <f>Manning!Q89</f>
        <v>0</v>
      </c>
      <c r="R84" s="215">
        <f>Manning!R89</f>
        <v>0</v>
      </c>
      <c r="S84" s="215">
        <f>Manning!S89</f>
        <v>0</v>
      </c>
      <c r="T84" s="215">
        <f>Manning!T89</f>
        <v>0</v>
      </c>
      <c r="U84" s="215">
        <f>Manning!U89</f>
        <v>1</v>
      </c>
      <c r="V84" s="215">
        <f>Manning!W89</f>
        <v>1</v>
      </c>
      <c r="W84" s="147"/>
      <c r="X84" s="498">
        <f>K84*'Salary Level'!$M89</f>
        <v>0</v>
      </c>
      <c r="Y84" s="498">
        <f>L84*'Salary Level'!$M89</f>
        <v>0</v>
      </c>
      <c r="Z84" s="498">
        <f>M84*'Salary Level'!$M89</f>
        <v>0</v>
      </c>
      <c r="AA84" s="498">
        <f>N84*'Salary Level'!$M89</f>
        <v>0</v>
      </c>
      <c r="AB84" s="498">
        <f>O84*'Salary Level'!$M89</f>
        <v>0</v>
      </c>
      <c r="AC84" s="498">
        <f>P84*'Salary Level'!$M89</f>
        <v>0</v>
      </c>
      <c r="AD84" s="498">
        <f>Q84*'Salary Level'!$M89</f>
        <v>0</v>
      </c>
      <c r="AE84" s="498">
        <f>R84*'Salary Level'!$M89</f>
        <v>0</v>
      </c>
      <c r="AF84" s="498">
        <f>S84*'Salary Level'!$M89</f>
        <v>0</v>
      </c>
      <c r="AG84" s="498">
        <f>T84*'Salary Level'!$M89</f>
        <v>0</v>
      </c>
      <c r="AH84" s="498">
        <f>U84*'Salary Level'!$M89</f>
        <v>5680</v>
      </c>
      <c r="AI84" s="498">
        <f>V84*'Salary Level'!$M89</f>
        <v>5680</v>
      </c>
      <c r="AJ84" s="498">
        <f>V84*'Salary Level'!$M89</f>
        <v>5680</v>
      </c>
      <c r="AK84" s="602">
        <f t="shared" si="9"/>
        <v>17040</v>
      </c>
      <c r="AL84" s="25"/>
      <c r="AM84" s="25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296"/>
      <c r="BA84" s="296"/>
      <c r="BB84" s="296"/>
      <c r="BC84" s="296"/>
      <c r="BD84" s="296"/>
      <c r="BE84" s="296"/>
      <c r="BF84" s="296"/>
      <c r="BG84" s="296"/>
      <c r="BH84" s="296"/>
      <c r="BI84" s="296"/>
      <c r="BJ84" s="296"/>
      <c r="BK84" s="296"/>
      <c r="BL84" s="302"/>
    </row>
    <row r="85" spans="1:64" ht="15" customHeight="1">
      <c r="A85" s="442"/>
      <c r="B85" s="457"/>
      <c r="C85" s="223"/>
      <c r="D85" s="225"/>
      <c r="E85" s="232" t="str">
        <f>Manning!E90</f>
        <v>BUSINESS CENTRE CAPTAIN</v>
      </c>
      <c r="F85" s="232"/>
      <c r="G85" s="215">
        <f>Manning!H90</f>
        <v>1</v>
      </c>
      <c r="H85" s="215" t="str">
        <f>Manning!I90</f>
        <v>L</v>
      </c>
      <c r="I85" s="215" t="str">
        <f>Manning!J90</f>
        <v>L6</v>
      </c>
      <c r="J85" s="215"/>
      <c r="K85" s="215">
        <f>Manning!K90</f>
        <v>0</v>
      </c>
      <c r="L85" s="215">
        <f>Manning!L90</f>
        <v>0</v>
      </c>
      <c r="M85" s="215">
        <f>Manning!M90</f>
        <v>0</v>
      </c>
      <c r="N85" s="215">
        <f>Manning!N90</f>
        <v>0</v>
      </c>
      <c r="O85" s="215">
        <f>Manning!O90</f>
        <v>0</v>
      </c>
      <c r="P85" s="215">
        <f>Manning!P90</f>
        <v>0</v>
      </c>
      <c r="Q85" s="215">
        <f>Manning!Q90</f>
        <v>0</v>
      </c>
      <c r="R85" s="215">
        <f>Manning!R90</f>
        <v>0</v>
      </c>
      <c r="S85" s="215">
        <f>Manning!S90</f>
        <v>0</v>
      </c>
      <c r="T85" s="215">
        <f>Manning!T90</f>
        <v>0</v>
      </c>
      <c r="U85" s="215">
        <f>Manning!U90</f>
        <v>0</v>
      </c>
      <c r="V85" s="215">
        <f>Manning!W90</f>
        <v>1</v>
      </c>
      <c r="W85" s="147"/>
      <c r="X85" s="498">
        <f>K85*'Salary Level'!$M90</f>
        <v>0</v>
      </c>
      <c r="Y85" s="498">
        <f>L85*'Salary Level'!$M90</f>
        <v>0</v>
      </c>
      <c r="Z85" s="498">
        <f>M85*'Salary Level'!$M90</f>
        <v>0</v>
      </c>
      <c r="AA85" s="498">
        <f>N85*'Salary Level'!$M90</f>
        <v>0</v>
      </c>
      <c r="AB85" s="498">
        <f>O85*'Salary Level'!$M90</f>
        <v>0</v>
      </c>
      <c r="AC85" s="498">
        <f>P85*'Salary Level'!$M90</f>
        <v>0</v>
      </c>
      <c r="AD85" s="498">
        <f>Q85*'Salary Level'!$M90</f>
        <v>0</v>
      </c>
      <c r="AE85" s="498">
        <f>R85*'Salary Level'!$M90</f>
        <v>0</v>
      </c>
      <c r="AF85" s="498">
        <f>S85*'Salary Level'!$M90</f>
        <v>0</v>
      </c>
      <c r="AG85" s="498">
        <f>T85*'Salary Level'!$M90</f>
        <v>0</v>
      </c>
      <c r="AH85" s="498">
        <f>U85*'Salary Level'!$M90</f>
        <v>0</v>
      </c>
      <c r="AI85" s="498">
        <f>V85*'Salary Level'!$M90</f>
        <v>4260</v>
      </c>
      <c r="AJ85" s="498">
        <f>V85*'Salary Level'!$M90</f>
        <v>4260</v>
      </c>
      <c r="AK85" s="602">
        <f t="shared" si="9"/>
        <v>8520</v>
      </c>
      <c r="AL85" s="25"/>
      <c r="AM85" s="25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Z85" s="296"/>
      <c r="BA85" s="296"/>
      <c r="BB85" s="296"/>
      <c r="BC85" s="296"/>
      <c r="BD85" s="296"/>
      <c r="BE85" s="296"/>
      <c r="BF85" s="296"/>
      <c r="BG85" s="296"/>
      <c r="BH85" s="296"/>
      <c r="BI85" s="296"/>
      <c r="BJ85" s="296"/>
      <c r="BK85" s="296"/>
      <c r="BL85" s="302"/>
    </row>
    <row r="86" spans="1:64" ht="15" customHeight="1">
      <c r="A86" s="442"/>
      <c r="B86" s="457"/>
      <c r="C86" s="223"/>
      <c r="D86" s="225"/>
      <c r="E86" s="232" t="str">
        <f>Manning!E91</f>
        <v>BUSINESS CENTRE CLERK</v>
      </c>
      <c r="F86" s="232">
        <f>Manning!F91</f>
        <v>0</v>
      </c>
      <c r="G86" s="215">
        <f>Manning!H91</f>
        <v>2</v>
      </c>
      <c r="H86" s="215" t="str">
        <f>Manning!I91</f>
        <v>L</v>
      </c>
      <c r="I86" s="215" t="str">
        <f>Manning!J91</f>
        <v>L7</v>
      </c>
      <c r="J86" s="215"/>
      <c r="K86" s="215">
        <f>Manning!K91</f>
        <v>0</v>
      </c>
      <c r="L86" s="215">
        <f>Manning!L91</f>
        <v>0</v>
      </c>
      <c r="M86" s="215">
        <f>Manning!M91</f>
        <v>0</v>
      </c>
      <c r="N86" s="215">
        <f>Manning!N91</f>
        <v>0</v>
      </c>
      <c r="O86" s="215">
        <f>Manning!O91</f>
        <v>0</v>
      </c>
      <c r="P86" s="215">
        <f>Manning!P91</f>
        <v>0</v>
      </c>
      <c r="Q86" s="215">
        <f>Manning!Q91</f>
        <v>0</v>
      </c>
      <c r="R86" s="215">
        <f>Manning!R91</f>
        <v>0</v>
      </c>
      <c r="S86" s="215">
        <f>Manning!S91</f>
        <v>0</v>
      </c>
      <c r="T86" s="215">
        <f>Manning!T91</f>
        <v>0</v>
      </c>
      <c r="U86" s="215">
        <f>Manning!U91</f>
        <v>0</v>
      </c>
      <c r="V86" s="215">
        <f>Manning!W91</f>
        <v>2</v>
      </c>
      <c r="W86" s="147"/>
      <c r="X86" s="498">
        <f>K86*'Salary Level'!$M91</f>
        <v>0</v>
      </c>
      <c r="Y86" s="498">
        <f>L86*'Salary Level'!$M91</f>
        <v>0</v>
      </c>
      <c r="Z86" s="498">
        <f>M86*'Salary Level'!$M91</f>
        <v>0</v>
      </c>
      <c r="AA86" s="498">
        <f>N86*'Salary Level'!$M91</f>
        <v>0</v>
      </c>
      <c r="AB86" s="498">
        <f>O86*'Salary Level'!$M91</f>
        <v>0</v>
      </c>
      <c r="AC86" s="498">
        <f>P86*'Salary Level'!$M91</f>
        <v>0</v>
      </c>
      <c r="AD86" s="498">
        <f>Q86*'Salary Level'!$M91</f>
        <v>0</v>
      </c>
      <c r="AE86" s="498">
        <f>R86*'Salary Level'!$M91</f>
        <v>0</v>
      </c>
      <c r="AF86" s="498">
        <f>S86*'Salary Level'!$M91</f>
        <v>0</v>
      </c>
      <c r="AG86" s="498">
        <f>T86*'Salary Level'!$M91</f>
        <v>0</v>
      </c>
      <c r="AH86" s="498">
        <f>U86*'Salary Level'!$M91</f>
        <v>0</v>
      </c>
      <c r="AI86" s="498">
        <f>V86*'Salary Level'!$M91</f>
        <v>7100</v>
      </c>
      <c r="AJ86" s="498">
        <f>V86*'Salary Level'!$M91</f>
        <v>7100</v>
      </c>
      <c r="AK86" s="602">
        <f t="shared" si="9"/>
        <v>14200</v>
      </c>
      <c r="AL86" s="163"/>
      <c r="AM86" s="163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4"/>
      <c r="AY86" s="163"/>
      <c r="AZ86" s="293"/>
      <c r="BA86" s="293"/>
      <c r="BB86" s="293"/>
      <c r="BC86" s="293"/>
      <c r="BD86" s="293"/>
      <c r="BE86" s="293"/>
      <c r="BF86" s="293"/>
      <c r="BG86" s="293"/>
      <c r="BH86" s="293"/>
      <c r="BI86" s="293"/>
      <c r="BJ86" s="293"/>
      <c r="BK86" s="293"/>
      <c r="BL86" s="293"/>
    </row>
    <row r="87" spans="1:64" ht="15" customHeight="1">
      <c r="A87" s="442"/>
      <c r="B87" s="457"/>
      <c r="C87" s="223"/>
      <c r="D87" s="225"/>
      <c r="E87" s="232" t="str">
        <f>Manning!E92</f>
        <v>ADDITIONAL POSITION 1</v>
      </c>
      <c r="F87" s="232"/>
      <c r="G87" s="215">
        <f>Manning!H92</f>
        <v>0</v>
      </c>
      <c r="H87" s="215" t="str">
        <f>Manning!I92</f>
        <v>L</v>
      </c>
      <c r="I87" s="215">
        <f>Manning!J92</f>
        <v>0</v>
      </c>
      <c r="J87" s="215"/>
      <c r="K87" s="215">
        <f>Manning!K92</f>
        <v>0</v>
      </c>
      <c r="L87" s="215">
        <f>Manning!L92</f>
        <v>0</v>
      </c>
      <c r="M87" s="215">
        <f>Manning!M92</f>
        <v>0</v>
      </c>
      <c r="N87" s="215">
        <f>Manning!N92</f>
        <v>0</v>
      </c>
      <c r="O87" s="215">
        <f>Manning!O92</f>
        <v>0</v>
      </c>
      <c r="P87" s="215">
        <f>Manning!P92</f>
        <v>0</v>
      </c>
      <c r="Q87" s="215">
        <f>Manning!Q92</f>
        <v>0</v>
      </c>
      <c r="R87" s="215">
        <f>Manning!R92</f>
        <v>0</v>
      </c>
      <c r="S87" s="215">
        <f>Manning!S92</f>
        <v>0</v>
      </c>
      <c r="T87" s="215">
        <f>Manning!T92</f>
        <v>0</v>
      </c>
      <c r="U87" s="215">
        <f>Manning!U92</f>
        <v>0</v>
      </c>
      <c r="V87" s="215">
        <f>Manning!W92</f>
        <v>0</v>
      </c>
      <c r="W87" s="147"/>
      <c r="X87" s="498">
        <f>K87*'Salary Level'!$M92</f>
        <v>0</v>
      </c>
      <c r="Y87" s="498">
        <f>L87*'Salary Level'!$M92</f>
        <v>0</v>
      </c>
      <c r="Z87" s="498">
        <f>M87*'Salary Level'!$M92</f>
        <v>0</v>
      </c>
      <c r="AA87" s="498">
        <f>N87*'Salary Level'!$M92</f>
        <v>0</v>
      </c>
      <c r="AB87" s="498">
        <f>O87*'Salary Level'!$M92</f>
        <v>0</v>
      </c>
      <c r="AC87" s="498">
        <f>P87*'Salary Level'!$M92</f>
        <v>0</v>
      </c>
      <c r="AD87" s="498">
        <f>Q87*'Salary Level'!$M92</f>
        <v>0</v>
      </c>
      <c r="AE87" s="498">
        <f>R87*'Salary Level'!$M92</f>
        <v>0</v>
      </c>
      <c r="AF87" s="498">
        <f>S87*'Salary Level'!$M92</f>
        <v>0</v>
      </c>
      <c r="AG87" s="498">
        <f>T87*'Salary Level'!$M92</f>
        <v>0</v>
      </c>
      <c r="AH87" s="498">
        <f>U87*'Salary Level'!$M92</f>
        <v>0</v>
      </c>
      <c r="AI87" s="498">
        <f>V87*'Salary Level'!$M92</f>
        <v>0</v>
      </c>
      <c r="AJ87" s="498">
        <f>V87*'Salary Level'!$M92</f>
        <v>0</v>
      </c>
      <c r="AK87" s="602">
        <f t="shared" si="9"/>
        <v>0</v>
      </c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4"/>
      <c r="AY87" s="13"/>
      <c r="AZ87" s="48"/>
      <c r="BA87" s="48"/>
    </row>
    <row r="88" spans="1:64" ht="15" customHeight="1">
      <c r="A88" s="442"/>
      <c r="B88" s="457"/>
      <c r="C88" s="223"/>
      <c r="D88" s="225"/>
      <c r="E88" s="232" t="str">
        <f>Manning!E93</f>
        <v>ADDITIONAL POSITION 2</v>
      </c>
      <c r="F88" s="232"/>
      <c r="G88" s="215">
        <f>Manning!H93</f>
        <v>0</v>
      </c>
      <c r="H88" s="215" t="str">
        <f>Manning!I93</f>
        <v>L</v>
      </c>
      <c r="I88" s="215">
        <f>Manning!J93</f>
        <v>0</v>
      </c>
      <c r="J88" s="215"/>
      <c r="K88" s="215">
        <f>Manning!K93</f>
        <v>0</v>
      </c>
      <c r="L88" s="215">
        <f>Manning!L93</f>
        <v>0</v>
      </c>
      <c r="M88" s="215">
        <f>Manning!M93</f>
        <v>0</v>
      </c>
      <c r="N88" s="215">
        <f>Manning!N93</f>
        <v>0</v>
      </c>
      <c r="O88" s="215">
        <f>Manning!O93</f>
        <v>0</v>
      </c>
      <c r="P88" s="215">
        <f>Manning!P93</f>
        <v>0</v>
      </c>
      <c r="Q88" s="215">
        <f>Manning!Q93</f>
        <v>0</v>
      </c>
      <c r="R88" s="215">
        <f>Manning!R93</f>
        <v>0</v>
      </c>
      <c r="S88" s="215">
        <f>Manning!S93</f>
        <v>0</v>
      </c>
      <c r="T88" s="215">
        <f>Manning!T93</f>
        <v>0</v>
      </c>
      <c r="U88" s="215">
        <f>Manning!U93</f>
        <v>0</v>
      </c>
      <c r="V88" s="215">
        <f>Manning!W93</f>
        <v>0</v>
      </c>
      <c r="W88" s="147"/>
      <c r="X88" s="498">
        <f>K88*'Salary Level'!$M93</f>
        <v>0</v>
      </c>
      <c r="Y88" s="498">
        <f>L88*'Salary Level'!$M93</f>
        <v>0</v>
      </c>
      <c r="Z88" s="498">
        <f>M88*'Salary Level'!$M93</f>
        <v>0</v>
      </c>
      <c r="AA88" s="498">
        <f>N88*'Salary Level'!$M93</f>
        <v>0</v>
      </c>
      <c r="AB88" s="498">
        <f>O88*'Salary Level'!$M93</f>
        <v>0</v>
      </c>
      <c r="AC88" s="498">
        <f>P88*'Salary Level'!$M93</f>
        <v>0</v>
      </c>
      <c r="AD88" s="498">
        <f>Q88*'Salary Level'!$M93</f>
        <v>0</v>
      </c>
      <c r="AE88" s="498">
        <f>R88*'Salary Level'!$M93</f>
        <v>0</v>
      </c>
      <c r="AF88" s="498">
        <f>S88*'Salary Level'!$M93</f>
        <v>0</v>
      </c>
      <c r="AG88" s="498">
        <f>T88*'Salary Level'!$M93</f>
        <v>0</v>
      </c>
      <c r="AH88" s="498">
        <f>U88*'Salary Level'!$M93</f>
        <v>0</v>
      </c>
      <c r="AI88" s="498">
        <f>V88*'Salary Level'!$M93</f>
        <v>0</v>
      </c>
      <c r="AJ88" s="498">
        <f>V88*'Salary Level'!$M93</f>
        <v>0</v>
      </c>
      <c r="AK88" s="602">
        <f t="shared" si="9"/>
        <v>0</v>
      </c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4"/>
      <c r="AY88" s="163"/>
      <c r="AZ88" s="304"/>
      <c r="BA88" s="304"/>
      <c r="BB88" s="304"/>
      <c r="BC88" s="304"/>
      <c r="BD88" s="304"/>
      <c r="BE88" s="304"/>
      <c r="BF88" s="304"/>
      <c r="BG88" s="304"/>
      <c r="BH88" s="304"/>
      <c r="BI88" s="304"/>
      <c r="BJ88" s="304"/>
      <c r="BK88" s="304"/>
      <c r="BL88" s="304"/>
    </row>
    <row r="89" spans="1:64" ht="15" customHeight="1">
      <c r="A89" s="442"/>
      <c r="B89" s="457"/>
      <c r="C89" s="223"/>
      <c r="D89" s="225"/>
      <c r="E89" s="231"/>
      <c r="F89" s="231"/>
      <c r="G89" s="231"/>
      <c r="H89" s="231"/>
      <c r="I89" s="231"/>
      <c r="J89" s="231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61"/>
      <c r="X89" s="499"/>
      <c r="Y89" s="499"/>
      <c r="Z89" s="499"/>
      <c r="AA89" s="499"/>
      <c r="AB89" s="499"/>
      <c r="AC89" s="499"/>
      <c r="AD89" s="499"/>
      <c r="AE89" s="499"/>
      <c r="AF89" s="499"/>
      <c r="AG89" s="499"/>
      <c r="AH89" s="499"/>
      <c r="AI89" s="499"/>
      <c r="AJ89" s="499"/>
      <c r="AK89" s="602">
        <f t="shared" si="9"/>
        <v>0</v>
      </c>
      <c r="AX89" s="14"/>
      <c r="AY89" s="13"/>
      <c r="AZ89" s="48"/>
      <c r="BA89" s="48"/>
    </row>
    <row r="90" spans="1:64" ht="15" customHeight="1">
      <c r="A90" s="443"/>
      <c r="B90" s="462"/>
      <c r="C90" s="233"/>
      <c r="D90" s="234"/>
      <c r="E90" s="235" t="str">
        <f>"TOTAL "&amp;E82</f>
        <v>TOTAL BUSINESS CENTRE</v>
      </c>
      <c r="F90" s="235"/>
      <c r="G90" s="229">
        <f>SUM(G83:G89)</f>
        <v>4</v>
      </c>
      <c r="H90" s="221"/>
      <c r="I90" s="221"/>
      <c r="J90" s="221"/>
      <c r="K90" s="226">
        <f>Manning!K95</f>
        <v>0</v>
      </c>
      <c r="L90" s="226">
        <f>Manning!L95</f>
        <v>0</v>
      </c>
      <c r="M90" s="226">
        <f>Manning!M95</f>
        <v>0</v>
      </c>
      <c r="N90" s="226">
        <f>Manning!N95</f>
        <v>0</v>
      </c>
      <c r="O90" s="226">
        <f>Manning!O95</f>
        <v>0</v>
      </c>
      <c r="P90" s="226">
        <f>Manning!P95</f>
        <v>0</v>
      </c>
      <c r="Q90" s="226">
        <f>Manning!Q95</f>
        <v>0</v>
      </c>
      <c r="R90" s="226">
        <f>Manning!R95</f>
        <v>0</v>
      </c>
      <c r="S90" s="226">
        <f>Manning!S95</f>
        <v>0</v>
      </c>
      <c r="T90" s="226">
        <f>Manning!T95</f>
        <v>0</v>
      </c>
      <c r="U90" s="226">
        <f>Manning!U95</f>
        <v>1</v>
      </c>
      <c r="V90" s="226">
        <f>Manning!W95</f>
        <v>4</v>
      </c>
      <c r="W90" s="58"/>
      <c r="X90" s="507">
        <f>SUM(X83:X89)</f>
        <v>0</v>
      </c>
      <c r="Y90" s="507">
        <f t="shared" ref="Y90:AI90" si="10">SUM(Y83:Y89)</f>
        <v>0</v>
      </c>
      <c r="Z90" s="507">
        <f t="shared" si="10"/>
        <v>0</v>
      </c>
      <c r="AA90" s="507">
        <f t="shared" si="10"/>
        <v>0</v>
      </c>
      <c r="AB90" s="507">
        <f t="shared" si="10"/>
        <v>0</v>
      </c>
      <c r="AC90" s="507">
        <f t="shared" si="10"/>
        <v>0</v>
      </c>
      <c r="AD90" s="507">
        <f t="shared" si="10"/>
        <v>0</v>
      </c>
      <c r="AE90" s="507">
        <f t="shared" si="10"/>
        <v>0</v>
      </c>
      <c r="AF90" s="507">
        <f t="shared" si="10"/>
        <v>0</v>
      </c>
      <c r="AG90" s="507">
        <f t="shared" si="10"/>
        <v>0</v>
      </c>
      <c r="AH90" s="507">
        <f t="shared" si="10"/>
        <v>5680</v>
      </c>
      <c r="AI90" s="507">
        <f t="shared" si="10"/>
        <v>17040</v>
      </c>
      <c r="AJ90" s="507">
        <f>SUM(AJ83:AJ89)</f>
        <v>17040</v>
      </c>
      <c r="AK90" s="602">
        <f t="shared" si="9"/>
        <v>39760</v>
      </c>
      <c r="AL90" s="163"/>
      <c r="AM90" s="163"/>
      <c r="AN90" s="163"/>
      <c r="AO90" s="163"/>
      <c r="AP90" s="163"/>
      <c r="AQ90" s="163"/>
      <c r="AR90" s="163"/>
      <c r="AS90" s="163"/>
      <c r="AT90" s="163"/>
      <c r="AU90" s="163"/>
      <c r="AV90" s="163"/>
      <c r="AW90" s="163"/>
      <c r="AX90" s="14"/>
      <c r="AY90" s="163"/>
      <c r="AZ90" s="163"/>
      <c r="BA90" s="163"/>
      <c r="BB90" s="163"/>
      <c r="BC90" s="163"/>
      <c r="BD90" s="163"/>
      <c r="BE90" s="163"/>
      <c r="BF90" s="163"/>
      <c r="BG90" s="163"/>
      <c r="BH90" s="163"/>
      <c r="BI90" s="163"/>
      <c r="BJ90" s="163"/>
      <c r="BK90" s="163"/>
      <c r="BL90" s="163"/>
    </row>
    <row r="91" spans="1:64" ht="15" customHeight="1">
      <c r="A91" s="442"/>
      <c r="B91" s="457"/>
      <c r="C91" s="223"/>
      <c r="D91" s="224" t="str">
        <f>"TOTAL "&amp;D30</f>
        <v>TOTAL FRONT DESK</v>
      </c>
      <c r="E91" s="236"/>
      <c r="F91" s="236"/>
      <c r="G91" s="237">
        <f>+G90+G80+G70+G55+G44</f>
        <v>35</v>
      </c>
      <c r="H91" s="236"/>
      <c r="I91" s="236"/>
      <c r="J91" s="236"/>
      <c r="K91" s="237">
        <f>Manning!K96</f>
        <v>0</v>
      </c>
      <c r="L91" s="237">
        <f>Manning!L96</f>
        <v>0</v>
      </c>
      <c r="M91" s="237">
        <f>Manning!M96</f>
        <v>0</v>
      </c>
      <c r="N91" s="237">
        <f>Manning!N96</f>
        <v>0</v>
      </c>
      <c r="O91" s="237">
        <f>Manning!O96</f>
        <v>0</v>
      </c>
      <c r="P91" s="237">
        <f>Manning!P96</f>
        <v>0</v>
      </c>
      <c r="Q91" s="237">
        <f>Manning!Q96</f>
        <v>0</v>
      </c>
      <c r="R91" s="237">
        <f>Manning!R96</f>
        <v>0</v>
      </c>
      <c r="S91" s="237">
        <f>Manning!S96</f>
        <v>1</v>
      </c>
      <c r="T91" s="237">
        <f>Manning!T96</f>
        <v>4</v>
      </c>
      <c r="U91" s="237">
        <f>Manning!U96</f>
        <v>9</v>
      </c>
      <c r="V91" s="237">
        <f>Manning!W96</f>
        <v>36</v>
      </c>
      <c r="W91" s="101"/>
      <c r="X91" s="513">
        <f>X90+X80+X70+X55+X44</f>
        <v>0</v>
      </c>
      <c r="Y91" s="513">
        <f t="shared" ref="Y91:AI91" si="11">Y90+Y80+Y70+Y55+Y44</f>
        <v>0</v>
      </c>
      <c r="Z91" s="513">
        <f t="shared" si="11"/>
        <v>0</v>
      </c>
      <c r="AA91" s="513">
        <f t="shared" si="11"/>
        <v>0</v>
      </c>
      <c r="AB91" s="513">
        <f t="shared" si="11"/>
        <v>0</v>
      </c>
      <c r="AC91" s="513">
        <f t="shared" si="11"/>
        <v>0</v>
      </c>
      <c r="AD91" s="513">
        <f t="shared" si="11"/>
        <v>0</v>
      </c>
      <c r="AE91" s="513">
        <f t="shared" si="11"/>
        <v>0</v>
      </c>
      <c r="AF91" s="513">
        <f t="shared" si="11"/>
        <v>17040</v>
      </c>
      <c r="AG91" s="513">
        <f t="shared" si="11"/>
        <v>44020</v>
      </c>
      <c r="AH91" s="513">
        <f t="shared" si="11"/>
        <v>77035</v>
      </c>
      <c r="AI91" s="513">
        <f t="shared" si="11"/>
        <v>155845</v>
      </c>
      <c r="AJ91" s="513">
        <f>AJ90+AJ80+AJ70+AJ55+AJ44</f>
        <v>188505</v>
      </c>
      <c r="AK91" s="602">
        <f t="shared" si="9"/>
        <v>482445</v>
      </c>
      <c r="AX91" s="14"/>
      <c r="AZ91" s="48"/>
      <c r="BA91" s="48"/>
    </row>
    <row r="92" spans="1:64" ht="15" customHeight="1">
      <c r="A92" s="442"/>
      <c r="B92" s="457"/>
      <c r="C92" s="245"/>
      <c r="D92" s="245"/>
      <c r="E92" s="222"/>
      <c r="F92" s="222"/>
      <c r="G92" s="222"/>
      <c r="H92" s="222"/>
      <c r="I92" s="222"/>
      <c r="J92" s="222"/>
      <c r="K92" s="278"/>
      <c r="L92" s="278"/>
      <c r="M92" s="278"/>
      <c r="N92" s="278"/>
      <c r="O92" s="278"/>
      <c r="P92" s="278"/>
      <c r="Q92" s="278"/>
      <c r="R92" s="278"/>
      <c r="S92" s="278"/>
      <c r="T92" s="278"/>
      <c r="U92" s="278"/>
      <c r="V92" s="278"/>
      <c r="W92" s="105"/>
      <c r="X92" s="514"/>
      <c r="Y92" s="514"/>
      <c r="Z92" s="514"/>
      <c r="AA92" s="514"/>
      <c r="AB92" s="514"/>
      <c r="AC92" s="514"/>
      <c r="AD92" s="514"/>
      <c r="AE92" s="514"/>
      <c r="AF92" s="514"/>
      <c r="AG92" s="514"/>
      <c r="AH92" s="514"/>
      <c r="AI92" s="514"/>
      <c r="AJ92" s="515"/>
      <c r="AK92" s="602">
        <f t="shared" si="9"/>
        <v>0</v>
      </c>
      <c r="AL92" s="163"/>
      <c r="AM92" s="163"/>
      <c r="AN92" s="163"/>
      <c r="AO92" s="163"/>
      <c r="AP92" s="163"/>
      <c r="AQ92" s="163"/>
      <c r="AR92" s="163"/>
      <c r="AS92" s="163"/>
      <c r="AT92" s="163"/>
      <c r="AU92" s="163"/>
      <c r="AV92" s="163"/>
      <c r="AW92" s="163"/>
      <c r="AX92" s="14"/>
      <c r="AY92" s="163"/>
      <c r="AZ92" s="163"/>
      <c r="BA92" s="163"/>
      <c r="BB92" s="163"/>
      <c r="BC92" s="163"/>
      <c r="BD92" s="163"/>
      <c r="BE92" s="163"/>
      <c r="BF92" s="163"/>
      <c r="BG92" s="163"/>
      <c r="BH92" s="163"/>
      <c r="BI92" s="163"/>
      <c r="BJ92" s="163"/>
      <c r="BK92" s="163"/>
      <c r="BL92" s="163"/>
    </row>
    <row r="93" spans="1:64" ht="15" customHeight="1">
      <c r="A93" s="442"/>
      <c r="B93" s="457"/>
      <c r="C93" s="223"/>
      <c r="D93" s="238" t="str">
        <f>Manning!D98</f>
        <v>HOUSEKEEPING</v>
      </c>
      <c r="E93" s="236"/>
      <c r="F93" s="236"/>
      <c r="G93" s="236"/>
      <c r="H93" s="236"/>
      <c r="I93" s="236"/>
      <c r="J93" s="236"/>
      <c r="K93" s="237"/>
      <c r="L93" s="237"/>
      <c r="M93" s="237"/>
      <c r="N93" s="237"/>
      <c r="O93" s="237"/>
      <c r="P93" s="237"/>
      <c r="Q93" s="237"/>
      <c r="R93" s="237"/>
      <c r="S93" s="237"/>
      <c r="T93" s="237"/>
      <c r="U93" s="237"/>
      <c r="V93" s="237"/>
      <c r="W93" s="101"/>
      <c r="X93" s="513"/>
      <c r="Y93" s="513"/>
      <c r="Z93" s="513"/>
      <c r="AA93" s="513"/>
      <c r="AB93" s="513"/>
      <c r="AC93" s="513"/>
      <c r="AD93" s="513"/>
      <c r="AE93" s="513"/>
      <c r="AF93" s="513"/>
      <c r="AG93" s="513"/>
      <c r="AH93" s="513"/>
      <c r="AI93" s="513"/>
      <c r="AJ93" s="513"/>
      <c r="AK93" s="602">
        <f t="shared" si="9"/>
        <v>0</v>
      </c>
      <c r="AL93" s="25"/>
      <c r="AM93" s="25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296"/>
      <c r="BA93" s="296"/>
      <c r="BB93" s="296"/>
      <c r="BC93" s="296"/>
      <c r="BD93" s="296"/>
      <c r="BE93" s="296"/>
      <c r="BF93" s="296"/>
      <c r="BG93" s="296"/>
      <c r="BH93" s="296"/>
      <c r="BI93" s="296"/>
      <c r="BJ93" s="296"/>
      <c r="BK93" s="296"/>
      <c r="BL93" s="302"/>
    </row>
    <row r="94" spans="1:64" ht="15" customHeight="1">
      <c r="A94" s="442"/>
      <c r="B94" s="457"/>
      <c r="C94" s="223"/>
      <c r="D94" s="225"/>
      <c r="E94" s="212" t="str">
        <f>Manning!E99</f>
        <v>HOUSEKEEPING ADMINISTRATION</v>
      </c>
      <c r="F94" s="212">
        <f>Manning!F99</f>
        <v>0</v>
      </c>
      <c r="G94" s="212"/>
      <c r="H94" s="212"/>
      <c r="I94" s="212"/>
      <c r="J94" s="212"/>
      <c r="K94" s="276"/>
      <c r="L94" s="276"/>
      <c r="M94" s="276"/>
      <c r="N94" s="276"/>
      <c r="O94" s="276"/>
      <c r="P94" s="276"/>
      <c r="Q94" s="276"/>
      <c r="R94" s="276"/>
      <c r="S94" s="276"/>
      <c r="T94" s="276"/>
      <c r="U94" s="276"/>
      <c r="V94" s="276"/>
      <c r="W94" s="72"/>
      <c r="X94" s="496"/>
      <c r="Y94" s="496"/>
      <c r="Z94" s="496"/>
      <c r="AA94" s="496"/>
      <c r="AB94" s="496"/>
      <c r="AC94" s="496"/>
      <c r="AD94" s="496"/>
      <c r="AE94" s="496"/>
      <c r="AF94" s="496"/>
      <c r="AG94" s="496"/>
      <c r="AH94" s="496"/>
      <c r="AI94" s="496"/>
      <c r="AJ94" s="496"/>
      <c r="AK94" s="602">
        <f t="shared" si="9"/>
        <v>0</v>
      </c>
      <c r="AL94" s="25"/>
      <c r="AM94" s="25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296"/>
      <c r="BA94" s="296"/>
      <c r="BB94" s="296"/>
      <c r="BC94" s="296"/>
      <c r="BD94" s="296"/>
      <c r="BE94" s="296"/>
      <c r="BF94" s="296"/>
      <c r="BG94" s="296"/>
      <c r="BH94" s="296"/>
      <c r="BI94" s="296"/>
      <c r="BJ94" s="296"/>
      <c r="BK94" s="296"/>
      <c r="BL94" s="302"/>
    </row>
    <row r="95" spans="1:64" ht="15" customHeight="1">
      <c r="A95" s="442"/>
      <c r="B95" s="457"/>
      <c r="C95" s="223"/>
      <c r="D95" s="225"/>
      <c r="E95" s="213"/>
      <c r="F95" s="213"/>
      <c r="G95" s="213"/>
      <c r="H95" s="213"/>
      <c r="I95" s="213"/>
      <c r="J95" s="213"/>
      <c r="K95" s="277"/>
      <c r="L95" s="277"/>
      <c r="M95" s="277"/>
      <c r="N95" s="277"/>
      <c r="O95" s="277"/>
      <c r="P95" s="277"/>
      <c r="Q95" s="277"/>
      <c r="R95" s="277"/>
      <c r="S95" s="277"/>
      <c r="T95" s="277"/>
      <c r="U95" s="277"/>
      <c r="V95" s="277"/>
      <c r="W95" s="55"/>
      <c r="X95" s="497"/>
      <c r="Y95" s="497"/>
      <c r="Z95" s="497"/>
      <c r="AA95" s="497"/>
      <c r="AB95" s="497"/>
      <c r="AC95" s="497"/>
      <c r="AD95" s="497"/>
      <c r="AE95" s="497"/>
      <c r="AF95" s="497"/>
      <c r="AG95" s="497"/>
      <c r="AH95" s="497"/>
      <c r="AI95" s="497"/>
      <c r="AJ95" s="497"/>
      <c r="AK95" s="602">
        <f t="shared" si="9"/>
        <v>0</v>
      </c>
      <c r="AL95" s="25"/>
      <c r="AM95" s="25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296"/>
      <c r="BA95" s="296"/>
      <c r="BB95" s="296"/>
      <c r="BC95" s="296"/>
      <c r="BD95" s="296"/>
      <c r="BE95" s="296"/>
      <c r="BF95" s="296"/>
      <c r="BG95" s="296"/>
      <c r="BH95" s="296"/>
      <c r="BI95" s="296"/>
      <c r="BJ95" s="296"/>
      <c r="BK95" s="296"/>
      <c r="BL95" s="302"/>
    </row>
    <row r="96" spans="1:64" ht="15" customHeight="1">
      <c r="A96" s="442"/>
      <c r="B96" s="457"/>
      <c r="C96" s="223"/>
      <c r="D96" s="225"/>
      <c r="E96" s="214" t="str">
        <f>Manning!E101</f>
        <v>EXECUTIVE HOUSEKEEPER</v>
      </c>
      <c r="F96" s="214">
        <f>Manning!F101</f>
        <v>0</v>
      </c>
      <c r="G96" s="215">
        <f>Manning!H101</f>
        <v>1</v>
      </c>
      <c r="H96" s="215" t="str">
        <f>Manning!I101</f>
        <v>L</v>
      </c>
      <c r="I96" s="215" t="str">
        <f>Manning!J101</f>
        <v>L3</v>
      </c>
      <c r="J96" s="215"/>
      <c r="K96" s="215">
        <f>Manning!K101</f>
        <v>0</v>
      </c>
      <c r="L96" s="215">
        <f>Manning!L101</f>
        <v>0</v>
      </c>
      <c r="M96" s="215">
        <f>Manning!M101</f>
        <v>0</v>
      </c>
      <c r="N96" s="215">
        <f>Manning!N101</f>
        <v>0</v>
      </c>
      <c r="O96" s="215">
        <f>Manning!O101</f>
        <v>0</v>
      </c>
      <c r="P96" s="215">
        <f>Manning!P101</f>
        <v>0</v>
      </c>
      <c r="Q96" s="215">
        <f>Manning!Q101</f>
        <v>0</v>
      </c>
      <c r="R96" s="215">
        <f>Manning!R101</f>
        <v>0</v>
      </c>
      <c r="S96" s="215">
        <f>Manning!S101</f>
        <v>1</v>
      </c>
      <c r="T96" s="215">
        <f>Manning!T101</f>
        <v>1</v>
      </c>
      <c r="U96" s="215">
        <f>Manning!U101</f>
        <v>1</v>
      </c>
      <c r="V96" s="215">
        <f>Manning!W101</f>
        <v>1</v>
      </c>
      <c r="W96" s="147"/>
      <c r="X96" s="498">
        <f>K96*'Salary Level'!$M101</f>
        <v>0</v>
      </c>
      <c r="Y96" s="498">
        <f>L96*'Salary Level'!$M101</f>
        <v>0</v>
      </c>
      <c r="Z96" s="498">
        <f>M96*'Salary Level'!$M101</f>
        <v>0</v>
      </c>
      <c r="AA96" s="498">
        <f>N96*'Salary Level'!$M101</f>
        <v>0</v>
      </c>
      <c r="AB96" s="498">
        <f>O96*'Salary Level'!$M101</f>
        <v>0</v>
      </c>
      <c r="AC96" s="498">
        <f>P96*'Salary Level'!$M101</f>
        <v>0</v>
      </c>
      <c r="AD96" s="498">
        <f>Q96*'Salary Level'!$M101</f>
        <v>0</v>
      </c>
      <c r="AE96" s="498">
        <f>R96*'Salary Level'!$M101</f>
        <v>0</v>
      </c>
      <c r="AF96" s="498">
        <f>S96*'Salary Level'!$M101</f>
        <v>21300</v>
      </c>
      <c r="AG96" s="498">
        <f>T96*'Salary Level'!$M101</f>
        <v>21300</v>
      </c>
      <c r="AH96" s="498">
        <f>U96*'Salary Level'!$M101</f>
        <v>21300</v>
      </c>
      <c r="AI96" s="498">
        <f>V96*'Salary Level'!$M101</f>
        <v>21300</v>
      </c>
      <c r="AJ96" s="498">
        <f>V96*'Salary Level'!$M101</f>
        <v>21300</v>
      </c>
      <c r="AK96" s="602">
        <f t="shared" si="9"/>
        <v>106500</v>
      </c>
      <c r="AL96" s="25"/>
      <c r="AM96" s="25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296"/>
      <c r="BA96" s="296"/>
      <c r="BB96" s="296"/>
      <c r="BC96" s="296"/>
      <c r="BD96" s="296"/>
      <c r="BE96" s="296"/>
      <c r="BF96" s="296"/>
      <c r="BG96" s="296"/>
      <c r="BH96" s="296"/>
      <c r="BI96" s="296"/>
      <c r="BJ96" s="296"/>
      <c r="BK96" s="296"/>
      <c r="BL96" s="302"/>
    </row>
    <row r="97" spans="1:64" ht="15" customHeight="1">
      <c r="A97" s="442"/>
      <c r="B97" s="457"/>
      <c r="C97" s="223"/>
      <c r="D97" s="225"/>
      <c r="E97" s="214" t="str">
        <f>Manning!E102</f>
        <v>ASSISTANT EXECUTIVE HOUSEKEEPER</v>
      </c>
      <c r="F97" s="214">
        <f>Manning!F102</f>
        <v>0</v>
      </c>
      <c r="G97" s="215">
        <f>Manning!H102</f>
        <v>1</v>
      </c>
      <c r="H97" s="215" t="str">
        <f>Manning!I102</f>
        <v>L</v>
      </c>
      <c r="I97" s="215" t="str">
        <f>Manning!J102</f>
        <v>L3</v>
      </c>
      <c r="J97" s="215"/>
      <c r="K97" s="215">
        <f>Manning!K102</f>
        <v>0</v>
      </c>
      <c r="L97" s="215">
        <f>Manning!L102</f>
        <v>0</v>
      </c>
      <c r="M97" s="215">
        <f>Manning!M102</f>
        <v>0</v>
      </c>
      <c r="N97" s="215">
        <f>Manning!N102</f>
        <v>0</v>
      </c>
      <c r="O97" s="215">
        <f>Manning!O102</f>
        <v>0</v>
      </c>
      <c r="P97" s="215">
        <f>Manning!P102</f>
        <v>0</v>
      </c>
      <c r="Q97" s="215">
        <f>Manning!Q102</f>
        <v>0</v>
      </c>
      <c r="R97" s="215">
        <f>Manning!R102</f>
        <v>0</v>
      </c>
      <c r="S97" s="215">
        <f>Manning!S102</f>
        <v>0</v>
      </c>
      <c r="T97" s="215">
        <f>Manning!T102</f>
        <v>1</v>
      </c>
      <c r="U97" s="215">
        <f>Manning!U102</f>
        <v>1</v>
      </c>
      <c r="V97" s="215">
        <f>Manning!W102</f>
        <v>1</v>
      </c>
      <c r="W97" s="147"/>
      <c r="X97" s="498">
        <f>K97*'Salary Level'!$M102</f>
        <v>0</v>
      </c>
      <c r="Y97" s="498">
        <f>L97*'Salary Level'!$M102</f>
        <v>0</v>
      </c>
      <c r="Z97" s="498">
        <f>M97*'Salary Level'!$M102</f>
        <v>0</v>
      </c>
      <c r="AA97" s="498">
        <f>N97*'Salary Level'!$M102</f>
        <v>0</v>
      </c>
      <c r="AB97" s="498">
        <f>O97*'Salary Level'!$M102</f>
        <v>0</v>
      </c>
      <c r="AC97" s="498">
        <f>P97*'Salary Level'!$M102</f>
        <v>0</v>
      </c>
      <c r="AD97" s="498">
        <f>Q97*'Salary Level'!$M102</f>
        <v>0</v>
      </c>
      <c r="AE97" s="498">
        <f>R97*'Salary Level'!$M102</f>
        <v>0</v>
      </c>
      <c r="AF97" s="498">
        <f>S97*'Salary Level'!$M102</f>
        <v>0</v>
      </c>
      <c r="AG97" s="498">
        <f>T97*'Salary Level'!$M102</f>
        <v>10650</v>
      </c>
      <c r="AH97" s="498">
        <f>U97*'Salary Level'!$M102</f>
        <v>10650</v>
      </c>
      <c r="AI97" s="498">
        <f>V97*'Salary Level'!$M102</f>
        <v>10650</v>
      </c>
      <c r="AJ97" s="498">
        <f>V97*'Salary Level'!$M102</f>
        <v>10650</v>
      </c>
      <c r="AK97" s="602">
        <f t="shared" si="9"/>
        <v>42600</v>
      </c>
      <c r="AL97" s="25"/>
      <c r="AM97" s="25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Z97" s="296"/>
      <c r="BA97" s="296"/>
      <c r="BB97" s="296"/>
      <c r="BC97" s="296"/>
      <c r="BD97" s="296"/>
      <c r="BE97" s="296"/>
      <c r="BF97" s="296"/>
      <c r="BG97" s="296"/>
      <c r="BH97" s="296"/>
      <c r="BI97" s="296"/>
      <c r="BJ97" s="296"/>
      <c r="BK97" s="296"/>
      <c r="BL97" s="302"/>
    </row>
    <row r="98" spans="1:64" ht="15" customHeight="1">
      <c r="A98" s="442"/>
      <c r="B98" s="457"/>
      <c r="C98" s="223"/>
      <c r="D98" s="225"/>
      <c r="E98" s="214" t="str">
        <f>Manning!E103</f>
        <v>SECRETARY</v>
      </c>
      <c r="F98" s="214">
        <f>Manning!F103</f>
        <v>0</v>
      </c>
      <c r="G98" s="215">
        <f>Manning!H103</f>
        <v>0</v>
      </c>
      <c r="H98" s="215" t="str">
        <f>Manning!I103</f>
        <v>L</v>
      </c>
      <c r="I98" s="215">
        <f>Manning!J103</f>
        <v>0</v>
      </c>
      <c r="J98" s="215"/>
      <c r="K98" s="215">
        <f>Manning!K103</f>
        <v>0</v>
      </c>
      <c r="L98" s="215">
        <f>Manning!L103</f>
        <v>0</v>
      </c>
      <c r="M98" s="215">
        <f>Manning!M103</f>
        <v>0</v>
      </c>
      <c r="N98" s="215">
        <f>Manning!N103</f>
        <v>0</v>
      </c>
      <c r="O98" s="215">
        <f>Manning!O103</f>
        <v>0</v>
      </c>
      <c r="P98" s="215">
        <f>Manning!P103</f>
        <v>0</v>
      </c>
      <c r="Q98" s="215">
        <f>Manning!Q103</f>
        <v>0</v>
      </c>
      <c r="R98" s="215">
        <f>Manning!R103</f>
        <v>0</v>
      </c>
      <c r="S98" s="215">
        <f>Manning!S103</f>
        <v>0</v>
      </c>
      <c r="T98" s="215">
        <f>Manning!T103</f>
        <v>0</v>
      </c>
      <c r="U98" s="215">
        <f>Manning!U103</f>
        <v>0</v>
      </c>
      <c r="V98" s="215">
        <f>Manning!W103</f>
        <v>0</v>
      </c>
      <c r="W98" s="147"/>
      <c r="X98" s="498">
        <f>K98*'Salary Level'!$M103</f>
        <v>0</v>
      </c>
      <c r="Y98" s="498">
        <f>L98*'Salary Level'!$M103</f>
        <v>0</v>
      </c>
      <c r="Z98" s="498">
        <f>M98*'Salary Level'!$M103</f>
        <v>0</v>
      </c>
      <c r="AA98" s="498">
        <f>N98*'Salary Level'!$M103</f>
        <v>0</v>
      </c>
      <c r="AB98" s="498">
        <f>O98*'Salary Level'!$M103</f>
        <v>0</v>
      </c>
      <c r="AC98" s="498">
        <f>P98*'Salary Level'!$M103</f>
        <v>0</v>
      </c>
      <c r="AD98" s="498">
        <f>Q98*'Salary Level'!$M103</f>
        <v>0</v>
      </c>
      <c r="AE98" s="498">
        <f>R98*'Salary Level'!$M103</f>
        <v>0</v>
      </c>
      <c r="AF98" s="498">
        <f>S98*'Salary Level'!$M103</f>
        <v>0</v>
      </c>
      <c r="AG98" s="498">
        <f>T98*'Salary Level'!$M103</f>
        <v>0</v>
      </c>
      <c r="AH98" s="498">
        <f>U98*'Salary Level'!$M103</f>
        <v>0</v>
      </c>
      <c r="AI98" s="498">
        <f>V98*'Salary Level'!$M103</f>
        <v>0</v>
      </c>
      <c r="AJ98" s="498">
        <f>V98*'Salary Level'!$M103</f>
        <v>0</v>
      </c>
      <c r="AK98" s="602">
        <f t="shared" si="9"/>
        <v>0</v>
      </c>
      <c r="AL98" s="163"/>
      <c r="AM98" s="163"/>
      <c r="AN98" s="174"/>
      <c r="AO98" s="174"/>
      <c r="AP98" s="174"/>
      <c r="AQ98" s="174"/>
      <c r="AR98" s="174"/>
      <c r="AS98" s="174"/>
      <c r="AT98" s="174"/>
      <c r="AU98" s="174"/>
      <c r="AV98" s="174"/>
      <c r="AW98" s="174"/>
      <c r="AX98" s="14"/>
      <c r="AY98" s="163"/>
      <c r="AZ98" s="293"/>
      <c r="BA98" s="293"/>
      <c r="BB98" s="293"/>
      <c r="BC98" s="293"/>
      <c r="BD98" s="293"/>
      <c r="BE98" s="293"/>
      <c r="BF98" s="293"/>
      <c r="BG98" s="293"/>
      <c r="BH98" s="293"/>
      <c r="BI98" s="293"/>
      <c r="BJ98" s="293"/>
      <c r="BK98" s="293"/>
      <c r="BL98" s="293"/>
    </row>
    <row r="99" spans="1:64" ht="15" customHeight="1">
      <c r="A99" s="442"/>
      <c r="B99" s="457"/>
      <c r="C99" s="223"/>
      <c r="D99" s="225"/>
      <c r="E99" s="214" t="str">
        <f>Manning!E104</f>
        <v>ADDITIONAL POSITION 1</v>
      </c>
      <c r="F99" s="214"/>
      <c r="G99" s="215">
        <f>Manning!H104</f>
        <v>0</v>
      </c>
      <c r="H99" s="215" t="str">
        <f>Manning!I104</f>
        <v>L</v>
      </c>
      <c r="I99" s="215">
        <f>Manning!J104</f>
        <v>0</v>
      </c>
      <c r="J99" s="215"/>
      <c r="K99" s="215">
        <f>Manning!K104</f>
        <v>0</v>
      </c>
      <c r="L99" s="215">
        <f>Manning!L104</f>
        <v>0</v>
      </c>
      <c r="M99" s="215">
        <f>Manning!M104</f>
        <v>0</v>
      </c>
      <c r="N99" s="215">
        <f>Manning!N104</f>
        <v>0</v>
      </c>
      <c r="O99" s="215">
        <f>Manning!O104</f>
        <v>0</v>
      </c>
      <c r="P99" s="215">
        <f>Manning!P104</f>
        <v>0</v>
      </c>
      <c r="Q99" s="215">
        <f>Manning!Q104</f>
        <v>0</v>
      </c>
      <c r="R99" s="215">
        <f>Manning!R104</f>
        <v>0</v>
      </c>
      <c r="S99" s="215">
        <f>Manning!S104</f>
        <v>0</v>
      </c>
      <c r="T99" s="215">
        <f>Manning!T104</f>
        <v>0</v>
      </c>
      <c r="U99" s="215">
        <f>Manning!U104</f>
        <v>0</v>
      </c>
      <c r="V99" s="215">
        <f>Manning!W104</f>
        <v>0</v>
      </c>
      <c r="W99" s="147"/>
      <c r="X99" s="498">
        <f>K99*'Salary Level'!$M104</f>
        <v>0</v>
      </c>
      <c r="Y99" s="498">
        <f>L99*'Salary Level'!$M104</f>
        <v>0</v>
      </c>
      <c r="Z99" s="498">
        <f>M99*'Salary Level'!$M104</f>
        <v>0</v>
      </c>
      <c r="AA99" s="498">
        <f>N99*'Salary Level'!$M104</f>
        <v>0</v>
      </c>
      <c r="AB99" s="498">
        <f>O99*'Salary Level'!$M104</f>
        <v>0</v>
      </c>
      <c r="AC99" s="498">
        <f>P99*'Salary Level'!$M104</f>
        <v>0</v>
      </c>
      <c r="AD99" s="498">
        <f>Q99*'Salary Level'!$M104</f>
        <v>0</v>
      </c>
      <c r="AE99" s="498">
        <f>R99*'Salary Level'!$M104</f>
        <v>0</v>
      </c>
      <c r="AF99" s="498">
        <f>S99*'Salary Level'!$M104</f>
        <v>0</v>
      </c>
      <c r="AG99" s="498">
        <f>T99*'Salary Level'!$M104</f>
        <v>0</v>
      </c>
      <c r="AH99" s="498">
        <f>U99*'Salary Level'!$M104</f>
        <v>0</v>
      </c>
      <c r="AI99" s="498">
        <f>V99*'Salary Level'!$M104</f>
        <v>0</v>
      </c>
      <c r="AJ99" s="498">
        <f>V99*'Salary Level'!$M104</f>
        <v>0</v>
      </c>
      <c r="AK99" s="602">
        <f t="shared" si="9"/>
        <v>0</v>
      </c>
      <c r="AL99" s="25"/>
      <c r="AM99" s="25"/>
      <c r="AR99" s="14"/>
      <c r="AS99" s="14"/>
      <c r="AT99" s="14"/>
      <c r="AU99" s="14"/>
      <c r="AV99" s="14"/>
      <c r="AW99" s="14"/>
      <c r="AX99" s="14"/>
      <c r="AY99" s="17"/>
      <c r="AZ99" s="48"/>
      <c r="BA99" s="48"/>
    </row>
    <row r="100" spans="1:64" ht="15" customHeight="1">
      <c r="A100" s="442"/>
      <c r="B100" s="457"/>
      <c r="C100" s="223"/>
      <c r="D100" s="225"/>
      <c r="E100" s="214" t="str">
        <f>Manning!E105</f>
        <v>ADDITIONAL POSITION 2</v>
      </c>
      <c r="F100" s="214"/>
      <c r="G100" s="215">
        <f>Manning!H105</f>
        <v>0</v>
      </c>
      <c r="H100" s="215" t="str">
        <f>Manning!I105</f>
        <v>L</v>
      </c>
      <c r="I100" s="215">
        <f>Manning!J105</f>
        <v>0</v>
      </c>
      <c r="J100" s="215"/>
      <c r="K100" s="215">
        <f>Manning!K105</f>
        <v>0</v>
      </c>
      <c r="L100" s="215">
        <f>Manning!L105</f>
        <v>0</v>
      </c>
      <c r="M100" s="215">
        <f>Manning!M105</f>
        <v>0</v>
      </c>
      <c r="N100" s="215">
        <f>Manning!N105</f>
        <v>0</v>
      </c>
      <c r="O100" s="215">
        <f>Manning!O105</f>
        <v>0</v>
      </c>
      <c r="P100" s="215">
        <f>Manning!P105</f>
        <v>0</v>
      </c>
      <c r="Q100" s="215">
        <f>Manning!Q105</f>
        <v>0</v>
      </c>
      <c r="R100" s="215">
        <f>Manning!R105</f>
        <v>0</v>
      </c>
      <c r="S100" s="215">
        <f>Manning!S105</f>
        <v>0</v>
      </c>
      <c r="T100" s="215">
        <f>Manning!T105</f>
        <v>0</v>
      </c>
      <c r="U100" s="215">
        <f>Manning!U105</f>
        <v>0</v>
      </c>
      <c r="V100" s="215">
        <f>Manning!W105</f>
        <v>0</v>
      </c>
      <c r="W100" s="147"/>
      <c r="X100" s="498">
        <f>K100*'Salary Level'!$M105</f>
        <v>0</v>
      </c>
      <c r="Y100" s="498">
        <f>L100*'Salary Level'!$M105</f>
        <v>0</v>
      </c>
      <c r="Z100" s="498">
        <f>M100*'Salary Level'!$M105</f>
        <v>0</v>
      </c>
      <c r="AA100" s="498">
        <f>N100*'Salary Level'!$M105</f>
        <v>0</v>
      </c>
      <c r="AB100" s="498">
        <f>O100*'Salary Level'!$M105</f>
        <v>0</v>
      </c>
      <c r="AC100" s="498">
        <f>P100*'Salary Level'!$M105</f>
        <v>0</v>
      </c>
      <c r="AD100" s="498">
        <f>Q100*'Salary Level'!$M105</f>
        <v>0</v>
      </c>
      <c r="AE100" s="498">
        <f>R100*'Salary Level'!$M105</f>
        <v>0</v>
      </c>
      <c r="AF100" s="498">
        <f>S100*'Salary Level'!$M105</f>
        <v>0</v>
      </c>
      <c r="AG100" s="498">
        <f>T100*'Salary Level'!$M105</f>
        <v>0</v>
      </c>
      <c r="AH100" s="498">
        <f>U100*'Salary Level'!$M105</f>
        <v>0</v>
      </c>
      <c r="AI100" s="498">
        <f>V100*'Salary Level'!$M105</f>
        <v>0</v>
      </c>
      <c r="AJ100" s="498">
        <f>V100*'Salary Level'!$M105</f>
        <v>0</v>
      </c>
      <c r="AK100" s="602">
        <f t="shared" si="9"/>
        <v>0</v>
      </c>
      <c r="AL100" s="163"/>
      <c r="AM100" s="163"/>
      <c r="AN100" s="163"/>
      <c r="AO100" s="163"/>
      <c r="AP100" s="163"/>
      <c r="AQ100" s="163"/>
      <c r="AR100" s="163"/>
      <c r="AS100" s="163"/>
      <c r="AT100" s="163"/>
      <c r="AU100" s="163"/>
      <c r="AV100" s="163"/>
      <c r="AW100" s="163"/>
      <c r="AX100" s="14"/>
      <c r="AY100" s="163"/>
      <c r="AZ100" s="163"/>
      <c r="BA100" s="163"/>
      <c r="BB100" s="163"/>
      <c r="BC100" s="163"/>
      <c r="BD100" s="163"/>
      <c r="BE100" s="163"/>
      <c r="BF100" s="163"/>
      <c r="BG100" s="163"/>
      <c r="BH100" s="163"/>
      <c r="BI100" s="163"/>
      <c r="BJ100" s="163"/>
      <c r="BK100" s="163"/>
      <c r="BL100" s="163"/>
    </row>
    <row r="101" spans="1:64" ht="15" customHeight="1">
      <c r="A101" s="442"/>
      <c r="B101" s="457"/>
      <c r="C101" s="223"/>
      <c r="D101" s="225"/>
      <c r="E101" s="216"/>
      <c r="F101" s="216"/>
      <c r="G101" s="216"/>
      <c r="H101" s="216"/>
      <c r="I101" s="216"/>
      <c r="J101" s="216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61"/>
      <c r="X101" s="499"/>
      <c r="Y101" s="499"/>
      <c r="Z101" s="499"/>
      <c r="AA101" s="499"/>
      <c r="AB101" s="499"/>
      <c r="AC101" s="499"/>
      <c r="AD101" s="499"/>
      <c r="AE101" s="499"/>
      <c r="AF101" s="499"/>
      <c r="AG101" s="499"/>
      <c r="AH101" s="499"/>
      <c r="AI101" s="499"/>
      <c r="AJ101" s="499"/>
      <c r="AK101" s="602">
        <f t="shared" si="9"/>
        <v>0</v>
      </c>
      <c r="AL101" s="25"/>
      <c r="AM101" s="25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7"/>
      <c r="AZ101" s="296"/>
      <c r="BA101" s="296"/>
      <c r="BB101" s="296"/>
      <c r="BC101" s="296"/>
      <c r="BD101" s="296"/>
      <c r="BE101" s="296"/>
      <c r="BF101" s="296"/>
      <c r="BG101" s="296"/>
      <c r="BH101" s="296"/>
      <c r="BI101" s="296"/>
      <c r="BJ101" s="296"/>
      <c r="BK101" s="296"/>
      <c r="BL101" s="302"/>
    </row>
    <row r="102" spans="1:64" ht="15" customHeight="1">
      <c r="A102" s="442"/>
      <c r="B102" s="457"/>
      <c r="C102" s="223"/>
      <c r="D102" s="211"/>
      <c r="E102" s="221" t="str">
        <f>"TOTAL "&amp;E94</f>
        <v>TOTAL HOUSEKEEPING ADMINISTRATION</v>
      </c>
      <c r="F102" s="221"/>
      <c r="G102" s="229">
        <f>SUM(G95:G101)</f>
        <v>2</v>
      </c>
      <c r="H102" s="221"/>
      <c r="I102" s="221"/>
      <c r="J102" s="221"/>
      <c r="K102" s="226">
        <f>Manning!K107</f>
        <v>0</v>
      </c>
      <c r="L102" s="226">
        <f>Manning!L107</f>
        <v>0</v>
      </c>
      <c r="M102" s="226">
        <f>Manning!M107</f>
        <v>0</v>
      </c>
      <c r="N102" s="226">
        <f>Manning!N107</f>
        <v>0</v>
      </c>
      <c r="O102" s="226">
        <f>Manning!O107</f>
        <v>0</v>
      </c>
      <c r="P102" s="226">
        <f>Manning!P107</f>
        <v>0</v>
      </c>
      <c r="Q102" s="226">
        <f>Manning!Q107</f>
        <v>0</v>
      </c>
      <c r="R102" s="226">
        <f>Manning!R107</f>
        <v>0</v>
      </c>
      <c r="S102" s="226">
        <f>Manning!S107</f>
        <v>1</v>
      </c>
      <c r="T102" s="226">
        <f>Manning!T107</f>
        <v>2</v>
      </c>
      <c r="U102" s="226">
        <f>Manning!U107</f>
        <v>2</v>
      </c>
      <c r="V102" s="226">
        <f>Manning!W107</f>
        <v>2</v>
      </c>
      <c r="W102" s="58"/>
      <c r="X102" s="507">
        <f>SUM(X95:X101)</f>
        <v>0</v>
      </c>
      <c r="Y102" s="507">
        <f t="shared" ref="Y102:AI102" si="12">SUM(Y95:Y101)</f>
        <v>0</v>
      </c>
      <c r="Z102" s="507">
        <f t="shared" si="12"/>
        <v>0</v>
      </c>
      <c r="AA102" s="507">
        <f t="shared" si="12"/>
        <v>0</v>
      </c>
      <c r="AB102" s="507">
        <f t="shared" si="12"/>
        <v>0</v>
      </c>
      <c r="AC102" s="507">
        <f t="shared" si="12"/>
        <v>0</v>
      </c>
      <c r="AD102" s="507">
        <f t="shared" si="12"/>
        <v>0</v>
      </c>
      <c r="AE102" s="507">
        <f t="shared" si="12"/>
        <v>0</v>
      </c>
      <c r="AF102" s="507">
        <f t="shared" si="12"/>
        <v>21300</v>
      </c>
      <c r="AG102" s="507">
        <f t="shared" si="12"/>
        <v>31950</v>
      </c>
      <c r="AH102" s="507">
        <f t="shared" si="12"/>
        <v>31950</v>
      </c>
      <c r="AI102" s="507">
        <f t="shared" si="12"/>
        <v>31950</v>
      </c>
      <c r="AJ102" s="507">
        <f>SUM(AJ95:AJ101)</f>
        <v>31950</v>
      </c>
      <c r="AK102" s="602">
        <f t="shared" si="9"/>
        <v>149100</v>
      </c>
      <c r="AL102" s="25"/>
      <c r="AM102" s="25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7"/>
      <c r="AZ102" s="296"/>
      <c r="BA102" s="296"/>
      <c r="BB102" s="296"/>
      <c r="BC102" s="296"/>
      <c r="BD102" s="296"/>
      <c r="BE102" s="296"/>
      <c r="BF102" s="296"/>
      <c r="BG102" s="296"/>
      <c r="BH102" s="296"/>
      <c r="BI102" s="296"/>
      <c r="BJ102" s="296"/>
      <c r="BK102" s="296"/>
      <c r="BL102" s="302"/>
    </row>
    <row r="103" spans="1:64" ht="15" customHeight="1">
      <c r="A103" s="442"/>
      <c r="B103" s="457"/>
      <c r="C103" s="250"/>
      <c r="D103" s="245"/>
      <c r="E103" s="246"/>
      <c r="F103" s="246"/>
      <c r="G103" s="246"/>
      <c r="H103" s="246"/>
      <c r="I103" s="246"/>
      <c r="J103" s="246"/>
      <c r="K103" s="286"/>
      <c r="L103" s="286"/>
      <c r="M103" s="286"/>
      <c r="N103" s="286"/>
      <c r="O103" s="286"/>
      <c r="P103" s="286"/>
      <c r="Q103" s="286"/>
      <c r="R103" s="286"/>
      <c r="S103" s="286"/>
      <c r="T103" s="286"/>
      <c r="U103" s="286"/>
      <c r="V103" s="286"/>
      <c r="W103" s="25"/>
      <c r="X103" s="601"/>
      <c r="Y103" s="601"/>
      <c r="Z103" s="601"/>
      <c r="AA103" s="601"/>
      <c r="AB103" s="601"/>
      <c r="AC103" s="601"/>
      <c r="AD103" s="601"/>
      <c r="AE103" s="601"/>
      <c r="AF103" s="601"/>
      <c r="AG103" s="601"/>
      <c r="AH103" s="601"/>
      <c r="AI103" s="601"/>
      <c r="AJ103" s="610"/>
      <c r="AK103" s="602">
        <f t="shared" si="9"/>
        <v>0</v>
      </c>
      <c r="AL103" s="25"/>
      <c r="AM103" s="25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7"/>
      <c r="AZ103" s="296"/>
      <c r="BA103" s="296"/>
      <c r="BB103" s="296"/>
      <c r="BC103" s="296"/>
      <c r="BD103" s="296"/>
      <c r="BE103" s="296"/>
      <c r="BF103" s="296"/>
      <c r="BG103" s="296"/>
      <c r="BH103" s="296"/>
      <c r="BI103" s="296"/>
      <c r="BJ103" s="296"/>
      <c r="BK103" s="296"/>
      <c r="BL103" s="302"/>
    </row>
    <row r="104" spans="1:64" ht="15" customHeight="1">
      <c r="A104" s="442"/>
      <c r="B104" s="457"/>
      <c r="C104" s="223"/>
      <c r="D104" s="211"/>
      <c r="E104" s="212" t="str">
        <f>Manning!E109</f>
        <v>HOUSEKEEPERS</v>
      </c>
      <c r="F104" s="212"/>
      <c r="G104" s="212"/>
      <c r="H104" s="212"/>
      <c r="I104" s="212"/>
      <c r="J104" s="212"/>
      <c r="K104" s="276"/>
      <c r="L104" s="276"/>
      <c r="M104" s="276"/>
      <c r="N104" s="276"/>
      <c r="O104" s="276"/>
      <c r="P104" s="276"/>
      <c r="Q104" s="276"/>
      <c r="R104" s="276"/>
      <c r="S104" s="276"/>
      <c r="T104" s="276"/>
      <c r="U104" s="276"/>
      <c r="V104" s="276"/>
      <c r="W104" s="69"/>
      <c r="X104" s="510"/>
      <c r="Y104" s="510"/>
      <c r="Z104" s="510"/>
      <c r="AA104" s="510"/>
      <c r="AB104" s="510"/>
      <c r="AC104" s="510"/>
      <c r="AD104" s="510"/>
      <c r="AE104" s="510"/>
      <c r="AF104" s="510"/>
      <c r="AG104" s="510"/>
      <c r="AH104" s="510"/>
      <c r="AI104" s="510"/>
      <c r="AJ104" s="510"/>
      <c r="AK104" s="602">
        <f t="shared" si="9"/>
        <v>0</v>
      </c>
      <c r="AL104" s="163"/>
      <c r="AM104" s="163"/>
      <c r="AN104" s="174"/>
      <c r="AO104" s="174"/>
      <c r="AP104" s="174"/>
      <c r="AQ104" s="174"/>
      <c r="AR104" s="174"/>
      <c r="AS104" s="174"/>
      <c r="AT104" s="174"/>
      <c r="AU104" s="174"/>
      <c r="AV104" s="174"/>
      <c r="AW104" s="174"/>
      <c r="AX104" s="14"/>
      <c r="AY104" s="163"/>
      <c r="AZ104" s="293"/>
      <c r="BA104" s="293"/>
      <c r="BB104" s="293"/>
      <c r="BC104" s="293"/>
      <c r="BD104" s="293"/>
      <c r="BE104" s="293"/>
      <c r="BF104" s="293"/>
      <c r="BG104" s="293"/>
      <c r="BH104" s="293"/>
      <c r="BI104" s="293"/>
      <c r="BJ104" s="293"/>
      <c r="BK104" s="293"/>
      <c r="BL104" s="293"/>
    </row>
    <row r="105" spans="1:64" ht="15" customHeight="1">
      <c r="A105" s="442"/>
      <c r="B105" s="457"/>
      <c r="C105" s="223"/>
      <c r="D105" s="225"/>
      <c r="E105" s="213"/>
      <c r="F105" s="213"/>
      <c r="G105" s="213"/>
      <c r="H105" s="213"/>
      <c r="I105" s="213"/>
      <c r="J105" s="213"/>
      <c r="K105" s="277"/>
      <c r="L105" s="277"/>
      <c r="M105" s="277"/>
      <c r="N105" s="277"/>
      <c r="O105" s="277"/>
      <c r="P105" s="277"/>
      <c r="Q105" s="277"/>
      <c r="R105" s="277"/>
      <c r="S105" s="277"/>
      <c r="T105" s="277"/>
      <c r="U105" s="277"/>
      <c r="V105" s="277"/>
      <c r="W105" s="61"/>
      <c r="X105" s="499"/>
      <c r="Y105" s="499"/>
      <c r="Z105" s="499"/>
      <c r="AA105" s="499"/>
      <c r="AB105" s="499"/>
      <c r="AC105" s="499"/>
      <c r="AD105" s="499"/>
      <c r="AE105" s="499"/>
      <c r="AF105" s="499"/>
      <c r="AG105" s="499"/>
      <c r="AH105" s="499"/>
      <c r="AI105" s="499"/>
      <c r="AJ105" s="499"/>
      <c r="AK105" s="602">
        <f t="shared" si="9"/>
        <v>0</v>
      </c>
      <c r="AL105" s="25"/>
      <c r="AM105" s="25"/>
      <c r="AR105" s="14"/>
      <c r="AS105" s="14"/>
      <c r="AT105" s="14"/>
      <c r="AU105" s="14"/>
      <c r="AV105" s="14"/>
      <c r="AW105" s="14"/>
      <c r="AX105" s="14"/>
      <c r="AZ105" s="48"/>
      <c r="BA105" s="48"/>
    </row>
    <row r="106" spans="1:64" ht="15" customHeight="1">
      <c r="A106" s="442"/>
      <c r="B106" s="457"/>
      <c r="C106" s="223"/>
      <c r="D106" s="225"/>
      <c r="E106" s="214" t="str">
        <f>Manning!E111</f>
        <v>Srevice Centre (COORDINATOR / ORDER TAKER)</v>
      </c>
      <c r="F106" s="214">
        <f>Manning!F111</f>
        <v>0</v>
      </c>
      <c r="G106" s="215">
        <f>Manning!H111</f>
        <v>3</v>
      </c>
      <c r="H106" s="215" t="str">
        <f>Manning!I111</f>
        <v>L</v>
      </c>
      <c r="I106" s="215" t="str">
        <f>Manning!J111</f>
        <v>L7</v>
      </c>
      <c r="J106" s="215"/>
      <c r="K106" s="215">
        <f>Manning!K111</f>
        <v>0</v>
      </c>
      <c r="L106" s="215">
        <f>Manning!L111</f>
        <v>0</v>
      </c>
      <c r="M106" s="215">
        <f>Manning!M111</f>
        <v>0</v>
      </c>
      <c r="N106" s="215">
        <f>Manning!N111</f>
        <v>0</v>
      </c>
      <c r="O106" s="215">
        <f>Manning!O111</f>
        <v>0</v>
      </c>
      <c r="P106" s="215">
        <f>Manning!P111</f>
        <v>0</v>
      </c>
      <c r="Q106" s="215">
        <f>Manning!Q111</f>
        <v>0</v>
      </c>
      <c r="R106" s="215">
        <f>Manning!R111</f>
        <v>0</v>
      </c>
      <c r="S106" s="215">
        <f>Manning!S111</f>
        <v>0</v>
      </c>
      <c r="T106" s="215">
        <f>Manning!T111</f>
        <v>0</v>
      </c>
      <c r="U106" s="215">
        <f>Manning!U111</f>
        <v>1</v>
      </c>
      <c r="V106" s="215">
        <f>Manning!W111</f>
        <v>3</v>
      </c>
      <c r="W106" s="147"/>
      <c r="X106" s="498">
        <f>K106*'Salary Level'!$M111</f>
        <v>0</v>
      </c>
      <c r="Y106" s="498">
        <f>L106*'Salary Level'!$M111</f>
        <v>0</v>
      </c>
      <c r="Z106" s="498">
        <f>M106*'Salary Level'!$M111</f>
        <v>0</v>
      </c>
      <c r="AA106" s="498">
        <f>N106*'Salary Level'!$M111</f>
        <v>0</v>
      </c>
      <c r="AB106" s="498">
        <f>O106*'Salary Level'!$M111</f>
        <v>0</v>
      </c>
      <c r="AC106" s="498">
        <f>P106*'Salary Level'!$M111</f>
        <v>0</v>
      </c>
      <c r="AD106" s="498">
        <f>Q106*'Salary Level'!$M111</f>
        <v>0</v>
      </c>
      <c r="AE106" s="498">
        <f>R106*'Salary Level'!$M111</f>
        <v>0</v>
      </c>
      <c r="AF106" s="498">
        <f>S106*'Salary Level'!$M111</f>
        <v>0</v>
      </c>
      <c r="AG106" s="498">
        <f>T106*'Salary Level'!$M111</f>
        <v>0</v>
      </c>
      <c r="AH106" s="498">
        <f>U106*'Salary Level'!$M111</f>
        <v>3550</v>
      </c>
      <c r="AI106" s="498">
        <f>V106*'Salary Level'!$M111</f>
        <v>10650</v>
      </c>
      <c r="AJ106" s="498">
        <f>V106*'Salary Level'!$M111</f>
        <v>10650</v>
      </c>
      <c r="AK106" s="602">
        <f t="shared" si="9"/>
        <v>24850</v>
      </c>
      <c r="AL106" s="163"/>
      <c r="AM106" s="163"/>
      <c r="AN106" s="163"/>
      <c r="AO106" s="163"/>
      <c r="AP106" s="163"/>
      <c r="AQ106" s="163"/>
      <c r="AR106" s="163"/>
      <c r="AS106" s="163"/>
      <c r="AT106" s="163"/>
      <c r="AU106" s="163"/>
      <c r="AV106" s="163"/>
      <c r="AW106" s="163"/>
      <c r="AX106" s="14"/>
      <c r="AY106" s="163"/>
      <c r="AZ106" s="163"/>
      <c r="BA106" s="163"/>
      <c r="BB106" s="163"/>
      <c r="BC106" s="163"/>
      <c r="BD106" s="163"/>
      <c r="BE106" s="163"/>
      <c r="BF106" s="163"/>
      <c r="BG106" s="163"/>
      <c r="BH106" s="163"/>
      <c r="BI106" s="163"/>
      <c r="BJ106" s="163"/>
      <c r="BK106" s="163"/>
      <c r="BL106" s="163"/>
    </row>
    <row r="107" spans="1:64" ht="15" customHeight="1">
      <c r="A107" s="442"/>
      <c r="B107" s="457"/>
      <c r="C107" s="223"/>
      <c r="D107" s="225"/>
      <c r="E107" s="214" t="str">
        <f>Manning!E112</f>
        <v>SENIOR FLOOR SUPERVISOR</v>
      </c>
      <c r="F107" s="214">
        <f>Manning!F112</f>
        <v>0</v>
      </c>
      <c r="G107" s="215">
        <f>Manning!H112</f>
        <v>0</v>
      </c>
      <c r="H107" s="215" t="str">
        <f>Manning!I112</f>
        <v>L</v>
      </c>
      <c r="I107" s="215">
        <f>Manning!J112</f>
        <v>0</v>
      </c>
      <c r="J107" s="215"/>
      <c r="K107" s="215">
        <f>Manning!K112</f>
        <v>0</v>
      </c>
      <c r="L107" s="215">
        <f>Manning!L112</f>
        <v>0</v>
      </c>
      <c r="M107" s="215">
        <f>Manning!M112</f>
        <v>0</v>
      </c>
      <c r="N107" s="215">
        <f>Manning!N112</f>
        <v>0</v>
      </c>
      <c r="O107" s="215">
        <f>Manning!O112</f>
        <v>0</v>
      </c>
      <c r="P107" s="215">
        <f>Manning!P112</f>
        <v>0</v>
      </c>
      <c r="Q107" s="215">
        <f>Manning!Q112</f>
        <v>0</v>
      </c>
      <c r="R107" s="215">
        <f>Manning!R112</f>
        <v>0</v>
      </c>
      <c r="S107" s="215">
        <f>Manning!S112</f>
        <v>0</v>
      </c>
      <c r="T107" s="215">
        <f>Manning!T112</f>
        <v>0</v>
      </c>
      <c r="U107" s="215">
        <f>Manning!U112</f>
        <v>0</v>
      </c>
      <c r="V107" s="215">
        <f>Manning!W112</f>
        <v>0</v>
      </c>
      <c r="W107" s="152"/>
      <c r="X107" s="516">
        <f>K107*'Salary Level'!$M112</f>
        <v>0</v>
      </c>
      <c r="Y107" s="516">
        <f>L107*'Salary Level'!$M112</f>
        <v>0</v>
      </c>
      <c r="Z107" s="516">
        <f>M107*'Salary Level'!$M112</f>
        <v>0</v>
      </c>
      <c r="AA107" s="516">
        <f>N107*'Salary Level'!$M112</f>
        <v>0</v>
      </c>
      <c r="AB107" s="516">
        <f>O107*'Salary Level'!$M112</f>
        <v>0</v>
      </c>
      <c r="AC107" s="516">
        <f>P107*'Salary Level'!$M112</f>
        <v>0</v>
      </c>
      <c r="AD107" s="516">
        <f>Q107*'Salary Level'!$M112</f>
        <v>0</v>
      </c>
      <c r="AE107" s="498">
        <f>R107*'Salary Level'!$M112</f>
        <v>0</v>
      </c>
      <c r="AF107" s="516">
        <f>S107*'Salary Level'!$M112</f>
        <v>0</v>
      </c>
      <c r="AG107" s="498">
        <f>T107*'Salary Level'!$M112</f>
        <v>0</v>
      </c>
      <c r="AH107" s="516">
        <f>U107*'Salary Level'!$M112</f>
        <v>0</v>
      </c>
      <c r="AI107" s="498">
        <f>V107*'Salary Level'!$M112</f>
        <v>0</v>
      </c>
      <c r="AJ107" s="498">
        <f>V107*'Salary Level'!$M112</f>
        <v>0</v>
      </c>
      <c r="AK107" s="602">
        <f t="shared" si="9"/>
        <v>0</v>
      </c>
      <c r="AL107" s="25"/>
      <c r="AM107" s="25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3"/>
      <c r="AZ107" s="296"/>
      <c r="BA107" s="296"/>
      <c r="BB107" s="296"/>
      <c r="BC107" s="296"/>
      <c r="BD107" s="296"/>
      <c r="BE107" s="296"/>
      <c r="BF107" s="296"/>
      <c r="BG107" s="296"/>
      <c r="BH107" s="296"/>
      <c r="BI107" s="296"/>
      <c r="BJ107" s="296"/>
      <c r="BK107" s="296"/>
      <c r="BL107" s="302"/>
    </row>
    <row r="108" spans="1:64" ht="15" customHeight="1">
      <c r="A108" s="442"/>
      <c r="B108" s="457"/>
      <c r="C108" s="223"/>
      <c r="D108" s="225"/>
      <c r="E108" s="214" t="str">
        <f>Manning!E113</f>
        <v>FLOOR SUPERVISOR</v>
      </c>
      <c r="F108" s="214">
        <f>Manning!F113</f>
        <v>0</v>
      </c>
      <c r="G108" s="215">
        <f>Manning!H113</f>
        <v>8</v>
      </c>
      <c r="H108" s="215" t="str">
        <f>Manning!I113</f>
        <v>L</v>
      </c>
      <c r="I108" s="215" t="str">
        <f>Manning!J113</f>
        <v>L5</v>
      </c>
      <c r="J108" s="215"/>
      <c r="K108" s="215">
        <f>Manning!K113</f>
        <v>0</v>
      </c>
      <c r="L108" s="215">
        <f>Manning!L113</f>
        <v>0</v>
      </c>
      <c r="M108" s="215">
        <f>Manning!M113</f>
        <v>0</v>
      </c>
      <c r="N108" s="215">
        <f>Manning!N113</f>
        <v>0</v>
      </c>
      <c r="O108" s="215">
        <f>Manning!O113</f>
        <v>0</v>
      </c>
      <c r="P108" s="215">
        <f>Manning!P113</f>
        <v>0</v>
      </c>
      <c r="Q108" s="215">
        <f>Manning!Q113</f>
        <v>0</v>
      </c>
      <c r="R108" s="215">
        <f>Manning!R113</f>
        <v>0</v>
      </c>
      <c r="S108" s="215">
        <f>Manning!S113</f>
        <v>0</v>
      </c>
      <c r="T108" s="215">
        <f>Manning!T113</f>
        <v>0</v>
      </c>
      <c r="U108" s="215">
        <f>Manning!U113</f>
        <v>1</v>
      </c>
      <c r="V108" s="215">
        <f>Manning!W113</f>
        <v>8</v>
      </c>
      <c r="W108" s="147"/>
      <c r="X108" s="498">
        <f>K108*'Salary Level'!$M113</f>
        <v>0</v>
      </c>
      <c r="Y108" s="498">
        <f>L108*'Salary Level'!$M113</f>
        <v>0</v>
      </c>
      <c r="Z108" s="498">
        <f>M108*'Salary Level'!$M113</f>
        <v>0</v>
      </c>
      <c r="AA108" s="498">
        <f>N108*'Salary Level'!$M113</f>
        <v>0</v>
      </c>
      <c r="AB108" s="498">
        <f>O108*'Salary Level'!$M113</f>
        <v>0</v>
      </c>
      <c r="AC108" s="498">
        <f>P108*'Salary Level'!$M113</f>
        <v>0</v>
      </c>
      <c r="AD108" s="498">
        <f>Q108*'Salary Level'!$M113</f>
        <v>0</v>
      </c>
      <c r="AE108" s="498">
        <f>R108*'Salary Level'!$M113</f>
        <v>0</v>
      </c>
      <c r="AF108" s="498">
        <f>S108*'Salary Level'!$M113</f>
        <v>0</v>
      </c>
      <c r="AG108" s="498">
        <f>T108*'Salary Level'!$M113</f>
        <v>0</v>
      </c>
      <c r="AH108" s="498">
        <f>U108*'Salary Level'!$M113</f>
        <v>4260</v>
      </c>
      <c r="AI108" s="498">
        <f>V108*'Salary Level'!$M113</f>
        <v>34080</v>
      </c>
      <c r="AJ108" s="498">
        <f>V108*'Salary Level'!$M113</f>
        <v>34080</v>
      </c>
      <c r="AK108" s="602">
        <f t="shared" si="9"/>
        <v>72420</v>
      </c>
      <c r="AL108" s="25"/>
      <c r="AM108" s="25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3"/>
      <c r="AZ108" s="296"/>
      <c r="BA108" s="296"/>
      <c r="BB108" s="296"/>
      <c r="BC108" s="296"/>
      <c r="BD108" s="296"/>
      <c r="BE108" s="296"/>
      <c r="BF108" s="296"/>
      <c r="BG108" s="296"/>
      <c r="BH108" s="296"/>
      <c r="BI108" s="296"/>
      <c r="BJ108" s="296"/>
      <c r="BK108" s="296"/>
      <c r="BL108" s="302"/>
    </row>
    <row r="109" spans="1:64" ht="15" customHeight="1">
      <c r="A109" s="442"/>
      <c r="B109" s="457"/>
      <c r="C109" s="223"/>
      <c r="D109" s="225"/>
      <c r="E109" s="214" t="str">
        <f>Manning!E114</f>
        <v>FLOOR CAPTAIN</v>
      </c>
      <c r="F109" s="214">
        <f>Manning!F114</f>
        <v>0</v>
      </c>
      <c r="G109" s="215">
        <f>Manning!H114</f>
        <v>11</v>
      </c>
      <c r="H109" s="215" t="str">
        <f>Manning!I114</f>
        <v>L</v>
      </c>
      <c r="I109" s="215" t="str">
        <f>Manning!J114</f>
        <v>L6</v>
      </c>
      <c r="J109" s="215"/>
      <c r="K109" s="215">
        <f>Manning!K114</f>
        <v>0</v>
      </c>
      <c r="L109" s="215">
        <f>Manning!L114</f>
        <v>0</v>
      </c>
      <c r="M109" s="215">
        <f>Manning!M114</f>
        <v>0</v>
      </c>
      <c r="N109" s="215">
        <f>Manning!N114</f>
        <v>0</v>
      </c>
      <c r="O109" s="215">
        <f>Manning!O114</f>
        <v>0</v>
      </c>
      <c r="P109" s="215">
        <f>Manning!P114</f>
        <v>0</v>
      </c>
      <c r="Q109" s="215">
        <f>Manning!Q114</f>
        <v>0</v>
      </c>
      <c r="R109" s="215">
        <f>Manning!R114</f>
        <v>0</v>
      </c>
      <c r="S109" s="215">
        <f>Manning!S114</f>
        <v>0</v>
      </c>
      <c r="T109" s="215">
        <f>Manning!T114</f>
        <v>0</v>
      </c>
      <c r="U109" s="215">
        <f>Manning!U114</f>
        <v>1</v>
      </c>
      <c r="V109" s="215">
        <f>Manning!W114</f>
        <v>11</v>
      </c>
      <c r="W109" s="152"/>
      <c r="X109" s="516">
        <f>K109*'Salary Level'!$M114</f>
        <v>0</v>
      </c>
      <c r="Y109" s="516">
        <f>L109*'Salary Level'!$M114</f>
        <v>0</v>
      </c>
      <c r="Z109" s="516">
        <f>M109*'Salary Level'!$M114</f>
        <v>0</v>
      </c>
      <c r="AA109" s="516">
        <f>N109*'Salary Level'!$M114</f>
        <v>0</v>
      </c>
      <c r="AB109" s="516">
        <f>O109*'Salary Level'!$M114</f>
        <v>0</v>
      </c>
      <c r="AC109" s="516">
        <f>P109*'Salary Level'!$M114</f>
        <v>0</v>
      </c>
      <c r="AD109" s="516">
        <f>Q109*'Salary Level'!$M114</f>
        <v>0</v>
      </c>
      <c r="AE109" s="498">
        <f>R109*'Salary Level'!$M114</f>
        <v>0</v>
      </c>
      <c r="AF109" s="516">
        <f>S109*'Salary Level'!$M114</f>
        <v>0</v>
      </c>
      <c r="AG109" s="498">
        <f>T109*'Salary Level'!$M114</f>
        <v>0</v>
      </c>
      <c r="AH109" s="516">
        <f>U109*'Salary Level'!$M114</f>
        <v>3550</v>
      </c>
      <c r="AI109" s="498">
        <f>V109*'Salary Level'!$M114</f>
        <v>39050</v>
      </c>
      <c r="AJ109" s="498">
        <f>V109*'Salary Level'!$M114</f>
        <v>39050</v>
      </c>
      <c r="AK109" s="602">
        <f t="shared" si="9"/>
        <v>81650</v>
      </c>
      <c r="AL109" s="25"/>
      <c r="AM109" s="25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3"/>
      <c r="AZ109" s="296"/>
      <c r="BA109" s="296"/>
      <c r="BB109" s="296"/>
      <c r="BC109" s="296"/>
      <c r="BD109" s="296"/>
      <c r="BE109" s="296"/>
      <c r="BF109" s="296"/>
      <c r="BG109" s="296"/>
      <c r="BH109" s="296"/>
      <c r="BI109" s="296"/>
      <c r="BJ109" s="296"/>
      <c r="BK109" s="296"/>
      <c r="BL109" s="302"/>
    </row>
    <row r="110" spans="1:64" ht="15" customHeight="1">
      <c r="A110" s="442"/>
      <c r="B110" s="457"/>
      <c r="C110" s="223"/>
      <c r="D110" s="225"/>
      <c r="E110" s="214" t="str">
        <f>Manning!E115</f>
        <v>MINIBAR ATTENDANT</v>
      </c>
      <c r="F110" s="214">
        <f>Manning!F115</f>
        <v>0</v>
      </c>
      <c r="G110" s="215">
        <f>Manning!H115</f>
        <v>8</v>
      </c>
      <c r="H110" s="215" t="str">
        <f>Manning!I115</f>
        <v>L</v>
      </c>
      <c r="I110" s="215" t="str">
        <f>Manning!J115</f>
        <v>L7</v>
      </c>
      <c r="J110" s="215"/>
      <c r="K110" s="215">
        <f>Manning!K115</f>
        <v>0</v>
      </c>
      <c r="L110" s="215">
        <f>Manning!L115</f>
        <v>0</v>
      </c>
      <c r="M110" s="215">
        <f>Manning!M115</f>
        <v>0</v>
      </c>
      <c r="N110" s="215">
        <f>Manning!N115</f>
        <v>0</v>
      </c>
      <c r="O110" s="215">
        <f>Manning!O115</f>
        <v>0</v>
      </c>
      <c r="P110" s="215">
        <f>Manning!P115</f>
        <v>0</v>
      </c>
      <c r="Q110" s="215">
        <f>Manning!Q115</f>
        <v>0</v>
      </c>
      <c r="R110" s="215">
        <f>Manning!R115</f>
        <v>0</v>
      </c>
      <c r="S110" s="215">
        <f>Manning!S115</f>
        <v>0</v>
      </c>
      <c r="T110" s="215">
        <f>Manning!T115</f>
        <v>0</v>
      </c>
      <c r="U110" s="215">
        <f>Manning!U115</f>
        <v>0</v>
      </c>
      <c r="V110" s="215">
        <f>Manning!W115</f>
        <v>8</v>
      </c>
      <c r="W110" s="147"/>
      <c r="X110" s="498">
        <f>K110*'Salary Level'!$M115</f>
        <v>0</v>
      </c>
      <c r="Y110" s="498">
        <f>L110*'Salary Level'!$M115</f>
        <v>0</v>
      </c>
      <c r="Z110" s="498">
        <f>M110*'Salary Level'!$M115</f>
        <v>0</v>
      </c>
      <c r="AA110" s="498">
        <f>N110*'Salary Level'!$M115</f>
        <v>0</v>
      </c>
      <c r="AB110" s="498">
        <f>O110*'Salary Level'!$M115</f>
        <v>0</v>
      </c>
      <c r="AC110" s="498">
        <f>P110*'Salary Level'!$M115</f>
        <v>0</v>
      </c>
      <c r="AD110" s="498">
        <f>Q110*'Salary Level'!$M115</f>
        <v>0</v>
      </c>
      <c r="AE110" s="498">
        <f>R110*'Salary Level'!$M115</f>
        <v>0</v>
      </c>
      <c r="AF110" s="498">
        <f>S110*'Salary Level'!$M115</f>
        <v>0</v>
      </c>
      <c r="AG110" s="498">
        <f>T110*'Salary Level'!$M115</f>
        <v>0</v>
      </c>
      <c r="AH110" s="498">
        <f>U110*'Salary Level'!$M115</f>
        <v>0</v>
      </c>
      <c r="AI110" s="498">
        <f>V110*'Salary Level'!$M115</f>
        <v>22720</v>
      </c>
      <c r="AJ110" s="498">
        <f>V110*'Salary Level'!$M115</f>
        <v>22720</v>
      </c>
      <c r="AK110" s="602">
        <f t="shared" si="9"/>
        <v>45440</v>
      </c>
      <c r="AL110" s="25"/>
      <c r="AM110" s="25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3"/>
      <c r="AZ110" s="296"/>
      <c r="BA110" s="296"/>
      <c r="BB110" s="296"/>
      <c r="BC110" s="296"/>
      <c r="BD110" s="296"/>
      <c r="BE110" s="296"/>
      <c r="BF110" s="296"/>
      <c r="BG110" s="296"/>
      <c r="BH110" s="296"/>
      <c r="BI110" s="296"/>
      <c r="BJ110" s="296"/>
      <c r="BK110" s="296"/>
      <c r="BL110" s="302"/>
    </row>
    <row r="111" spans="1:64" ht="15" customHeight="1">
      <c r="A111" s="442"/>
      <c r="B111" s="457"/>
      <c r="C111" s="223"/>
      <c r="D111" s="225"/>
      <c r="E111" s="214" t="str">
        <f>Manning!E116</f>
        <v>ROOM ATTENDANT</v>
      </c>
      <c r="F111" s="214">
        <f>Manning!F116</f>
        <v>0</v>
      </c>
      <c r="G111" s="215">
        <f>Manning!H116</f>
        <v>34</v>
      </c>
      <c r="H111" s="215" t="str">
        <f>Manning!I116</f>
        <v>L</v>
      </c>
      <c r="I111" s="215" t="str">
        <f>Manning!J116</f>
        <v>L7</v>
      </c>
      <c r="J111" s="215"/>
      <c r="K111" s="215">
        <f>Manning!K116</f>
        <v>0</v>
      </c>
      <c r="L111" s="215">
        <f>Manning!L116</f>
        <v>0</v>
      </c>
      <c r="M111" s="215">
        <f>Manning!M116</f>
        <v>0</v>
      </c>
      <c r="N111" s="215">
        <f>Manning!N116</f>
        <v>0</v>
      </c>
      <c r="O111" s="215">
        <f>Manning!O116</f>
        <v>0</v>
      </c>
      <c r="P111" s="215">
        <f>Manning!P116</f>
        <v>0</v>
      </c>
      <c r="Q111" s="215">
        <f>Manning!Q116</f>
        <v>0</v>
      </c>
      <c r="R111" s="215">
        <f>Manning!R116</f>
        <v>0</v>
      </c>
      <c r="S111" s="215">
        <f>Manning!S116</f>
        <v>0</v>
      </c>
      <c r="T111" s="215">
        <f>Manning!T116</f>
        <v>0</v>
      </c>
      <c r="U111" s="215">
        <f>Manning!U116</f>
        <v>5</v>
      </c>
      <c r="V111" s="215">
        <f>Manning!W116</f>
        <v>34</v>
      </c>
      <c r="W111" s="147"/>
      <c r="X111" s="498">
        <f>K111*'Salary Level'!$M116</f>
        <v>0</v>
      </c>
      <c r="Y111" s="498">
        <f>L111*'Salary Level'!$M116</f>
        <v>0</v>
      </c>
      <c r="Z111" s="498">
        <f>M111*'Salary Level'!$M116</f>
        <v>0</v>
      </c>
      <c r="AA111" s="498">
        <f>N111*'Salary Level'!$M116</f>
        <v>0</v>
      </c>
      <c r="AB111" s="498">
        <f>O111*'Salary Level'!$M116</f>
        <v>0</v>
      </c>
      <c r="AC111" s="498">
        <f>P111*'Salary Level'!$M116</f>
        <v>0</v>
      </c>
      <c r="AD111" s="498">
        <f>Q111*'Salary Level'!$M116</f>
        <v>0</v>
      </c>
      <c r="AE111" s="498">
        <f>R111*'Salary Level'!$M116</f>
        <v>0</v>
      </c>
      <c r="AF111" s="498">
        <f>S111*'Salary Level'!$M116</f>
        <v>0</v>
      </c>
      <c r="AG111" s="498">
        <f>T111*'Salary Level'!$M116</f>
        <v>0</v>
      </c>
      <c r="AH111" s="498">
        <f>U111*'Salary Level'!$M116</f>
        <v>14200</v>
      </c>
      <c r="AI111" s="498">
        <f>V111*'Salary Level'!$M116</f>
        <v>96560</v>
      </c>
      <c r="AJ111" s="498">
        <f>V111*'Salary Level'!$M116</f>
        <v>96560</v>
      </c>
      <c r="AK111" s="602">
        <f t="shared" si="9"/>
        <v>207320</v>
      </c>
      <c r="AL111" s="25"/>
      <c r="AM111" s="25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3"/>
      <c r="AZ111" s="296"/>
      <c r="BA111" s="296"/>
      <c r="BB111" s="296"/>
      <c r="BC111" s="296"/>
      <c r="BD111" s="296"/>
      <c r="BE111" s="296"/>
      <c r="BF111" s="296"/>
      <c r="BG111" s="296"/>
      <c r="BH111" s="296"/>
      <c r="BI111" s="296"/>
      <c r="BJ111" s="296"/>
      <c r="BK111" s="296"/>
      <c r="BL111" s="302"/>
    </row>
    <row r="112" spans="1:64" ht="15" customHeight="1">
      <c r="A112" s="442"/>
      <c r="B112" s="457"/>
      <c r="C112" s="223"/>
      <c r="D112" s="225"/>
      <c r="E112" s="214" t="str">
        <f>Manning!E117</f>
        <v>Night Service</v>
      </c>
      <c r="F112" s="214"/>
      <c r="G112" s="215">
        <f>Manning!H117</f>
        <v>3</v>
      </c>
      <c r="H112" s="215" t="str">
        <f>Manning!I117</f>
        <v>L</v>
      </c>
      <c r="I112" s="215" t="str">
        <f>Manning!J117</f>
        <v>L7</v>
      </c>
      <c r="J112" s="215"/>
      <c r="K112" s="215">
        <f>Manning!K117</f>
        <v>0</v>
      </c>
      <c r="L112" s="215">
        <f>Manning!L117</f>
        <v>0</v>
      </c>
      <c r="M112" s="215">
        <f>Manning!M117</f>
        <v>0</v>
      </c>
      <c r="N112" s="215">
        <f>Manning!N117</f>
        <v>0</v>
      </c>
      <c r="O112" s="215">
        <f>Manning!O117</f>
        <v>0</v>
      </c>
      <c r="P112" s="215">
        <f>Manning!P117</f>
        <v>0</v>
      </c>
      <c r="Q112" s="215">
        <f>Manning!Q117</f>
        <v>0</v>
      </c>
      <c r="R112" s="215">
        <f>Manning!R117</f>
        <v>0</v>
      </c>
      <c r="S112" s="215">
        <f>Manning!S117</f>
        <v>0</v>
      </c>
      <c r="T112" s="215">
        <f>Manning!T117</f>
        <v>0</v>
      </c>
      <c r="U112" s="215">
        <f>Manning!U117</f>
        <v>0</v>
      </c>
      <c r="V112" s="215">
        <f>Manning!W117</f>
        <v>3</v>
      </c>
      <c r="W112" s="147"/>
      <c r="X112" s="498">
        <f>K112*'Salary Level'!$M117</f>
        <v>0</v>
      </c>
      <c r="Y112" s="498">
        <f>L112*'Salary Level'!$M117</f>
        <v>0</v>
      </c>
      <c r="Z112" s="498">
        <f>M112*'Salary Level'!$M117</f>
        <v>0</v>
      </c>
      <c r="AA112" s="498">
        <f>N112*'Salary Level'!$M117</f>
        <v>0</v>
      </c>
      <c r="AB112" s="498">
        <f>O112*'Salary Level'!$M117</f>
        <v>0</v>
      </c>
      <c r="AC112" s="498">
        <f>P112*'Salary Level'!$M117</f>
        <v>0</v>
      </c>
      <c r="AD112" s="498">
        <f>Q112*'Salary Level'!$M117</f>
        <v>0</v>
      </c>
      <c r="AE112" s="498">
        <f>R112*'Salary Level'!$M117</f>
        <v>0</v>
      </c>
      <c r="AF112" s="498">
        <f>S112*'Salary Level'!$M117</f>
        <v>0</v>
      </c>
      <c r="AG112" s="498">
        <f>T112*'Salary Level'!$M117</f>
        <v>0</v>
      </c>
      <c r="AH112" s="498">
        <f>U112*'Salary Level'!$M117</f>
        <v>0</v>
      </c>
      <c r="AI112" s="498">
        <f>V112*'Salary Level'!$M117</f>
        <v>8520</v>
      </c>
      <c r="AJ112" s="498">
        <f>V112*'Salary Level'!$M117</f>
        <v>8520</v>
      </c>
      <c r="AK112" s="602">
        <f t="shared" si="9"/>
        <v>17040</v>
      </c>
      <c r="AL112" s="25"/>
      <c r="AM112" s="25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3"/>
      <c r="AZ112" s="296"/>
      <c r="BA112" s="296"/>
      <c r="BB112" s="296"/>
      <c r="BC112" s="296"/>
      <c r="BD112" s="296"/>
      <c r="BE112" s="296"/>
      <c r="BF112" s="296"/>
      <c r="BG112" s="296"/>
      <c r="BH112" s="296"/>
      <c r="BI112" s="296"/>
      <c r="BJ112" s="296"/>
      <c r="BK112" s="296"/>
      <c r="BL112" s="302"/>
    </row>
    <row r="113" spans="1:64" ht="15" customHeight="1">
      <c r="A113" s="442"/>
      <c r="B113" s="457"/>
      <c r="C113" s="223"/>
      <c r="D113" s="225"/>
      <c r="E113" s="214" t="str">
        <f>Manning!E118</f>
        <v>ADDITIONAL POSITION 2</v>
      </c>
      <c r="F113" s="214"/>
      <c r="G113" s="215">
        <f>Manning!H118</f>
        <v>0</v>
      </c>
      <c r="H113" s="215" t="str">
        <f>Manning!I118</f>
        <v>L</v>
      </c>
      <c r="I113" s="215">
        <f>Manning!J118</f>
        <v>0</v>
      </c>
      <c r="J113" s="215"/>
      <c r="K113" s="215">
        <f>Manning!K118</f>
        <v>0</v>
      </c>
      <c r="L113" s="215">
        <f>Manning!L118</f>
        <v>0</v>
      </c>
      <c r="M113" s="215">
        <f>Manning!M118</f>
        <v>0</v>
      </c>
      <c r="N113" s="215">
        <f>Manning!N118</f>
        <v>0</v>
      </c>
      <c r="O113" s="215">
        <f>Manning!O118</f>
        <v>0</v>
      </c>
      <c r="P113" s="215">
        <f>Manning!P118</f>
        <v>0</v>
      </c>
      <c r="Q113" s="215">
        <f>Manning!Q118</f>
        <v>0</v>
      </c>
      <c r="R113" s="215">
        <f>Manning!R118</f>
        <v>0</v>
      </c>
      <c r="S113" s="215">
        <f>Manning!S118</f>
        <v>0</v>
      </c>
      <c r="T113" s="215">
        <f>Manning!T118</f>
        <v>0</v>
      </c>
      <c r="U113" s="215">
        <f>Manning!U118</f>
        <v>0</v>
      </c>
      <c r="V113" s="215">
        <f>Manning!W118</f>
        <v>0</v>
      </c>
      <c r="W113" s="147"/>
      <c r="X113" s="498">
        <f>K113*'Salary Level'!$M118</f>
        <v>0</v>
      </c>
      <c r="Y113" s="498">
        <f>L113*'Salary Level'!$M118</f>
        <v>0</v>
      </c>
      <c r="Z113" s="498">
        <f>M113*'Salary Level'!$M118</f>
        <v>0</v>
      </c>
      <c r="AA113" s="498">
        <f>N113*'Salary Level'!$M118</f>
        <v>0</v>
      </c>
      <c r="AB113" s="498">
        <f>O113*'Salary Level'!$M118</f>
        <v>0</v>
      </c>
      <c r="AC113" s="498">
        <f>P113*'Salary Level'!$M118</f>
        <v>0</v>
      </c>
      <c r="AD113" s="498">
        <f>Q113*'Salary Level'!$M118</f>
        <v>0</v>
      </c>
      <c r="AE113" s="498">
        <f>R113*'Salary Level'!$M118</f>
        <v>0</v>
      </c>
      <c r="AF113" s="498">
        <f>S113*'Salary Level'!$M118</f>
        <v>0</v>
      </c>
      <c r="AG113" s="498">
        <f>T113*'Salary Level'!$M118</f>
        <v>0</v>
      </c>
      <c r="AH113" s="498">
        <f>U113*'Salary Level'!$M118</f>
        <v>0</v>
      </c>
      <c r="AI113" s="498">
        <f>V113*'Salary Level'!$M118</f>
        <v>0</v>
      </c>
      <c r="AJ113" s="498">
        <f>V113*'Salary Level'!$M118</f>
        <v>0</v>
      </c>
      <c r="AK113" s="602">
        <f t="shared" si="9"/>
        <v>0</v>
      </c>
      <c r="AL113" s="163"/>
      <c r="AM113" s="163"/>
      <c r="AN113" s="174"/>
      <c r="AO113" s="174"/>
      <c r="AP113" s="174"/>
      <c r="AQ113" s="174"/>
      <c r="AR113" s="174"/>
      <c r="AS113" s="174"/>
      <c r="AT113" s="174"/>
      <c r="AU113" s="174"/>
      <c r="AV113" s="174"/>
      <c r="AW113" s="174"/>
      <c r="AX113" s="14"/>
      <c r="AY113" s="163"/>
      <c r="AZ113" s="293"/>
      <c r="BA113" s="293"/>
      <c r="BB113" s="293"/>
      <c r="BC113" s="293"/>
      <c r="BD113" s="293"/>
      <c r="BE113" s="293"/>
      <c r="BF113" s="293"/>
      <c r="BG113" s="293"/>
      <c r="BH113" s="293"/>
      <c r="BI113" s="293"/>
      <c r="BJ113" s="293"/>
      <c r="BK113" s="293"/>
      <c r="BL113" s="293"/>
    </row>
    <row r="114" spans="1:64" s="3" customFormat="1" ht="15" customHeight="1">
      <c r="A114" s="442"/>
      <c r="B114" s="457"/>
      <c r="C114" s="223"/>
      <c r="D114" s="225"/>
      <c r="E114" s="216"/>
      <c r="F114" s="216"/>
      <c r="G114" s="216"/>
      <c r="H114" s="216"/>
      <c r="I114" s="216"/>
      <c r="J114" s="216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61"/>
      <c r="X114" s="499"/>
      <c r="Y114" s="499"/>
      <c r="Z114" s="499"/>
      <c r="AA114" s="499"/>
      <c r="AB114" s="499"/>
      <c r="AC114" s="499"/>
      <c r="AD114" s="499"/>
      <c r="AE114" s="499"/>
      <c r="AF114" s="499"/>
      <c r="AG114" s="499"/>
      <c r="AH114" s="499"/>
      <c r="AI114" s="499"/>
      <c r="AJ114" s="499"/>
      <c r="AK114" s="602">
        <f t="shared" si="9"/>
        <v>0</v>
      </c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4"/>
      <c r="AY114" s="163"/>
      <c r="AZ114" s="293"/>
      <c r="BA114" s="293"/>
      <c r="BB114" s="293"/>
      <c r="BC114" s="293"/>
      <c r="BD114" s="293"/>
      <c r="BE114" s="293"/>
      <c r="BF114" s="293"/>
      <c r="BG114" s="293"/>
      <c r="BH114" s="293"/>
      <c r="BI114" s="293"/>
      <c r="BJ114" s="293"/>
      <c r="BK114" s="293"/>
      <c r="BL114" s="293"/>
    </row>
    <row r="115" spans="1:64" ht="15" customHeight="1">
      <c r="A115" s="442"/>
      <c r="B115" s="457"/>
      <c r="C115" s="223"/>
      <c r="D115" s="225"/>
      <c r="E115" s="221" t="str">
        <f>"TOTAL "&amp;E104</f>
        <v>TOTAL HOUSEKEEPERS</v>
      </c>
      <c r="F115" s="221"/>
      <c r="G115" s="229">
        <f>SUM(G105:G114)</f>
        <v>67</v>
      </c>
      <c r="H115" s="221"/>
      <c r="I115" s="221"/>
      <c r="J115" s="221"/>
      <c r="K115" s="226">
        <f>Manning!K120</f>
        <v>0</v>
      </c>
      <c r="L115" s="226">
        <f>Manning!L120</f>
        <v>0</v>
      </c>
      <c r="M115" s="226">
        <f>Manning!M120</f>
        <v>0</v>
      </c>
      <c r="N115" s="226">
        <f>Manning!N120</f>
        <v>0</v>
      </c>
      <c r="O115" s="226">
        <f>Manning!O120</f>
        <v>0</v>
      </c>
      <c r="P115" s="226">
        <f>Manning!P120</f>
        <v>0</v>
      </c>
      <c r="Q115" s="226">
        <f>Manning!Q120</f>
        <v>0</v>
      </c>
      <c r="R115" s="226">
        <f>Manning!R120</f>
        <v>0</v>
      </c>
      <c r="S115" s="226">
        <f>Manning!S120</f>
        <v>0</v>
      </c>
      <c r="T115" s="226">
        <f>Manning!T120</f>
        <v>0</v>
      </c>
      <c r="U115" s="226">
        <f>Manning!U120</f>
        <v>8</v>
      </c>
      <c r="V115" s="226">
        <f>Manning!W120</f>
        <v>67</v>
      </c>
      <c r="W115" s="58"/>
      <c r="X115" s="507">
        <f>SUM(X105:X114)</f>
        <v>0</v>
      </c>
      <c r="Y115" s="507">
        <f t="shared" ref="Y115:AI115" si="13">SUM(Y105:Y114)</f>
        <v>0</v>
      </c>
      <c r="Z115" s="507">
        <f t="shared" si="13"/>
        <v>0</v>
      </c>
      <c r="AA115" s="507">
        <f t="shared" si="13"/>
        <v>0</v>
      </c>
      <c r="AB115" s="507">
        <f t="shared" si="13"/>
        <v>0</v>
      </c>
      <c r="AC115" s="507">
        <f t="shared" si="13"/>
        <v>0</v>
      </c>
      <c r="AD115" s="507">
        <f t="shared" si="13"/>
        <v>0</v>
      </c>
      <c r="AE115" s="507">
        <f t="shared" si="13"/>
        <v>0</v>
      </c>
      <c r="AF115" s="507">
        <f t="shared" si="13"/>
        <v>0</v>
      </c>
      <c r="AG115" s="507">
        <f t="shared" si="13"/>
        <v>0</v>
      </c>
      <c r="AH115" s="507">
        <f t="shared" si="13"/>
        <v>25560</v>
      </c>
      <c r="AI115" s="507">
        <f t="shared" si="13"/>
        <v>211580</v>
      </c>
      <c r="AJ115" s="507">
        <f>SUM(AJ105:AJ114)</f>
        <v>211580</v>
      </c>
      <c r="AK115" s="602">
        <f t="shared" si="9"/>
        <v>448720</v>
      </c>
      <c r="AL115" s="163"/>
      <c r="AM115" s="163"/>
      <c r="AN115" s="163"/>
      <c r="AO115" s="163"/>
      <c r="AP115" s="163"/>
      <c r="AQ115" s="163"/>
      <c r="AR115" s="163"/>
      <c r="AS115" s="163"/>
      <c r="AT115" s="163"/>
      <c r="AU115" s="163"/>
      <c r="AV115" s="163"/>
      <c r="AW115" s="163"/>
      <c r="AX115" s="14"/>
      <c r="AY115" s="163"/>
      <c r="AZ115" s="163"/>
      <c r="BA115" s="163"/>
      <c r="BB115" s="163"/>
      <c r="BC115" s="163"/>
      <c r="BD115" s="163"/>
      <c r="BE115" s="163"/>
      <c r="BF115" s="163"/>
      <c r="BG115" s="163"/>
      <c r="BH115" s="163"/>
      <c r="BI115" s="163"/>
      <c r="BJ115" s="163"/>
      <c r="BK115" s="163"/>
      <c r="BL115" s="163"/>
    </row>
    <row r="116" spans="1:64" ht="15" customHeight="1">
      <c r="A116" s="442"/>
      <c r="B116" s="457"/>
      <c r="C116" s="223"/>
      <c r="D116" s="245"/>
      <c r="E116" s="239"/>
      <c r="F116" s="239"/>
      <c r="G116" s="239"/>
      <c r="H116" s="239"/>
      <c r="I116" s="239"/>
      <c r="J116" s="239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85"/>
      <c r="X116" s="517"/>
      <c r="Y116" s="517"/>
      <c r="Z116" s="517"/>
      <c r="AA116" s="517"/>
      <c r="AB116" s="517"/>
      <c r="AC116" s="517"/>
      <c r="AD116" s="517"/>
      <c r="AE116" s="517"/>
      <c r="AF116" s="517"/>
      <c r="AG116" s="517"/>
      <c r="AH116" s="517"/>
      <c r="AI116" s="517"/>
      <c r="AJ116" s="518"/>
      <c r="AK116" s="602">
        <f t="shared" si="9"/>
        <v>0</v>
      </c>
      <c r="AL116" s="25"/>
      <c r="AM116" s="25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3"/>
      <c r="AZ116" s="296"/>
      <c r="BA116" s="296"/>
      <c r="BB116" s="296"/>
      <c r="BC116" s="296"/>
      <c r="BD116" s="296"/>
      <c r="BE116" s="296"/>
      <c r="BF116" s="296"/>
      <c r="BG116" s="296"/>
      <c r="BH116" s="296"/>
      <c r="BI116" s="296"/>
      <c r="BJ116" s="296"/>
      <c r="BK116" s="296"/>
      <c r="BL116" s="302"/>
    </row>
    <row r="117" spans="1:64" ht="15" customHeight="1">
      <c r="A117" s="442"/>
      <c r="B117" s="457"/>
      <c r="C117" s="223"/>
      <c r="D117" s="225"/>
      <c r="E117" s="227" t="str">
        <f>Manning!E122</f>
        <v>PUBLIC AREA</v>
      </c>
      <c r="F117" s="227"/>
      <c r="G117" s="227"/>
      <c r="H117" s="227"/>
      <c r="I117" s="227"/>
      <c r="J117" s="227"/>
      <c r="K117" s="279"/>
      <c r="L117" s="279"/>
      <c r="M117" s="279"/>
      <c r="N117" s="279"/>
      <c r="O117" s="279"/>
      <c r="P117" s="279"/>
      <c r="Q117" s="279"/>
      <c r="R117" s="279"/>
      <c r="S117" s="279"/>
      <c r="T117" s="279"/>
      <c r="U117" s="279"/>
      <c r="V117" s="279"/>
      <c r="W117" s="69"/>
      <c r="X117" s="510"/>
      <c r="Y117" s="510"/>
      <c r="Z117" s="510"/>
      <c r="AA117" s="510"/>
      <c r="AB117" s="510"/>
      <c r="AC117" s="510"/>
      <c r="AD117" s="510"/>
      <c r="AE117" s="510"/>
      <c r="AF117" s="510"/>
      <c r="AG117" s="510"/>
      <c r="AH117" s="510"/>
      <c r="AI117" s="510"/>
      <c r="AJ117" s="510"/>
      <c r="AK117" s="602">
        <f t="shared" si="9"/>
        <v>0</v>
      </c>
      <c r="AL117" s="25"/>
      <c r="AM117" s="25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3"/>
      <c r="AZ117" s="296"/>
      <c r="BA117" s="296"/>
      <c r="BB117" s="296"/>
      <c r="BC117" s="296"/>
      <c r="BD117" s="296"/>
      <c r="BE117" s="296"/>
      <c r="BF117" s="296"/>
      <c r="BG117" s="296"/>
      <c r="BH117" s="296"/>
      <c r="BI117" s="296"/>
      <c r="BJ117" s="296"/>
      <c r="BK117" s="296"/>
      <c r="BL117" s="302"/>
    </row>
    <row r="118" spans="1:64" ht="15" customHeight="1">
      <c r="A118" s="442"/>
      <c r="B118" s="457"/>
      <c r="C118" s="223"/>
      <c r="D118" s="225"/>
      <c r="E118" s="228"/>
      <c r="F118" s="228"/>
      <c r="G118" s="228"/>
      <c r="H118" s="228"/>
      <c r="I118" s="228"/>
      <c r="J118" s="228"/>
      <c r="K118" s="280"/>
      <c r="L118" s="280"/>
      <c r="M118" s="280"/>
      <c r="N118" s="280"/>
      <c r="O118" s="280"/>
      <c r="P118" s="280"/>
      <c r="Q118" s="280"/>
      <c r="R118" s="280"/>
      <c r="S118" s="280"/>
      <c r="T118" s="280"/>
      <c r="U118" s="280"/>
      <c r="V118" s="280"/>
      <c r="W118" s="61"/>
      <c r="X118" s="499"/>
      <c r="Y118" s="499"/>
      <c r="Z118" s="499"/>
      <c r="AA118" s="499"/>
      <c r="AB118" s="499"/>
      <c r="AC118" s="499"/>
      <c r="AD118" s="499"/>
      <c r="AE118" s="499"/>
      <c r="AF118" s="499"/>
      <c r="AG118" s="499"/>
      <c r="AH118" s="499"/>
      <c r="AI118" s="499"/>
      <c r="AJ118" s="499"/>
      <c r="AK118" s="602">
        <f t="shared" si="9"/>
        <v>0</v>
      </c>
      <c r="AL118" s="25"/>
      <c r="AM118" s="25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3"/>
      <c r="AZ118" s="296"/>
      <c r="BA118" s="296"/>
      <c r="BB118" s="296"/>
      <c r="BC118" s="296"/>
      <c r="BD118" s="296"/>
      <c r="BE118" s="296"/>
      <c r="BF118" s="296"/>
      <c r="BG118" s="296"/>
      <c r="BH118" s="296"/>
      <c r="BI118" s="296"/>
      <c r="BJ118" s="296"/>
      <c r="BK118" s="296"/>
      <c r="BL118" s="302"/>
    </row>
    <row r="119" spans="1:64" ht="15" customHeight="1">
      <c r="A119" s="442"/>
      <c r="B119" s="457"/>
      <c r="C119" s="223"/>
      <c r="D119" s="225"/>
      <c r="E119" s="240" t="str">
        <f>Manning!E124</f>
        <v>PUBLIC AREA MANAGER</v>
      </c>
      <c r="F119" s="240">
        <f>Manning!F124</f>
        <v>0</v>
      </c>
      <c r="G119" s="215">
        <f>Manning!H124</f>
        <v>1</v>
      </c>
      <c r="H119" s="215" t="str">
        <f>Manning!I124</f>
        <v>L</v>
      </c>
      <c r="I119" s="215" t="str">
        <f>Manning!J124</f>
        <v>L4</v>
      </c>
      <c r="J119" s="215"/>
      <c r="K119" s="215">
        <f>Manning!K124</f>
        <v>0</v>
      </c>
      <c r="L119" s="215">
        <f>Manning!L124</f>
        <v>0</v>
      </c>
      <c r="M119" s="215">
        <f>Manning!M124</f>
        <v>0</v>
      </c>
      <c r="N119" s="215">
        <f>Manning!N124</f>
        <v>0</v>
      </c>
      <c r="O119" s="215">
        <f>Manning!O124</f>
        <v>0</v>
      </c>
      <c r="P119" s="215">
        <f>Manning!P124</f>
        <v>0</v>
      </c>
      <c r="Q119" s="215">
        <f>Manning!Q124</f>
        <v>0</v>
      </c>
      <c r="R119" s="215">
        <f>Manning!R124</f>
        <v>0</v>
      </c>
      <c r="S119" s="215">
        <f>Manning!S124</f>
        <v>1</v>
      </c>
      <c r="T119" s="215">
        <f>Manning!T124</f>
        <v>1</v>
      </c>
      <c r="U119" s="215">
        <f>Manning!U124</f>
        <v>1</v>
      </c>
      <c r="V119" s="215">
        <f>Manning!W124</f>
        <v>1</v>
      </c>
      <c r="W119" s="152"/>
      <c r="X119" s="516">
        <f>K119*'Salary Level'!$M124</f>
        <v>0</v>
      </c>
      <c r="Y119" s="516">
        <f>L119*'Salary Level'!$M124</f>
        <v>0</v>
      </c>
      <c r="Z119" s="516">
        <f>M119*'Salary Level'!$M124</f>
        <v>0</v>
      </c>
      <c r="AA119" s="516">
        <f>N119*'Salary Level'!$M124</f>
        <v>0</v>
      </c>
      <c r="AB119" s="516">
        <f>O119*'Salary Level'!$M124</f>
        <v>0</v>
      </c>
      <c r="AC119" s="516">
        <f>P119*'Salary Level'!$M124</f>
        <v>0</v>
      </c>
      <c r="AD119" s="516">
        <f>Q119*'Salary Level'!$M124</f>
        <v>0</v>
      </c>
      <c r="AE119" s="498">
        <f>R119*'Salary Level'!$M124</f>
        <v>0</v>
      </c>
      <c r="AF119" s="516">
        <f>S119*'Salary Level'!$M124</f>
        <v>5680</v>
      </c>
      <c r="AG119" s="516">
        <f>T119*'Salary Level'!$M124</f>
        <v>5680</v>
      </c>
      <c r="AH119" s="516">
        <f>U119*'Salary Level'!$M124</f>
        <v>5680</v>
      </c>
      <c r="AI119" s="516">
        <f>V119*'Salary Level'!$M124</f>
        <v>5680</v>
      </c>
      <c r="AJ119" s="516">
        <f>V119*'Salary Level'!$M124</f>
        <v>5680</v>
      </c>
      <c r="AK119" s="602">
        <f t="shared" si="9"/>
        <v>28400</v>
      </c>
      <c r="AL119" s="25"/>
      <c r="AM119" s="25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3"/>
      <c r="AZ119" s="296"/>
      <c r="BA119" s="296"/>
      <c r="BB119" s="296"/>
      <c r="BC119" s="296"/>
      <c r="BD119" s="296"/>
      <c r="BE119" s="296"/>
      <c r="BF119" s="296"/>
      <c r="BG119" s="296"/>
      <c r="BH119" s="296"/>
      <c r="BI119" s="296"/>
      <c r="BJ119" s="296"/>
      <c r="BK119" s="296"/>
      <c r="BL119" s="302"/>
    </row>
    <row r="120" spans="1:64" ht="15" customHeight="1">
      <c r="A120" s="442"/>
      <c r="B120" s="457"/>
      <c r="C120" s="223"/>
      <c r="D120" s="225"/>
      <c r="E120" s="240" t="str">
        <f>Manning!E125</f>
        <v>PUBLIC AREA SUPERVISOR</v>
      </c>
      <c r="F120" s="240">
        <f>Manning!F125</f>
        <v>0</v>
      </c>
      <c r="G120" s="215">
        <f>Manning!H125</f>
        <v>2</v>
      </c>
      <c r="H120" s="215" t="str">
        <f>Manning!I125</f>
        <v>L</v>
      </c>
      <c r="I120" s="215" t="str">
        <f>Manning!J125</f>
        <v>L5</v>
      </c>
      <c r="J120" s="215"/>
      <c r="K120" s="215">
        <f>Manning!K125</f>
        <v>0</v>
      </c>
      <c r="L120" s="215">
        <f>Manning!L125</f>
        <v>0</v>
      </c>
      <c r="M120" s="215">
        <f>Manning!M125</f>
        <v>0</v>
      </c>
      <c r="N120" s="215">
        <f>Manning!N125</f>
        <v>0</v>
      </c>
      <c r="O120" s="215">
        <f>Manning!O125</f>
        <v>0</v>
      </c>
      <c r="P120" s="215">
        <f>Manning!P125</f>
        <v>0</v>
      </c>
      <c r="Q120" s="215">
        <f>Manning!Q125</f>
        <v>0</v>
      </c>
      <c r="R120" s="215">
        <f>Manning!R125</f>
        <v>0</v>
      </c>
      <c r="S120" s="215">
        <f>Manning!S125</f>
        <v>0</v>
      </c>
      <c r="T120" s="215">
        <f>Manning!T125</f>
        <v>2</v>
      </c>
      <c r="U120" s="215">
        <f>Manning!U125</f>
        <v>2</v>
      </c>
      <c r="V120" s="215">
        <f>Manning!W125</f>
        <v>2</v>
      </c>
      <c r="W120" s="147"/>
      <c r="X120" s="498">
        <f>K120*'Salary Level'!$M125</f>
        <v>0</v>
      </c>
      <c r="Y120" s="498">
        <f>L120*'Salary Level'!$M125</f>
        <v>0</v>
      </c>
      <c r="Z120" s="498">
        <f>M120*'Salary Level'!$M125</f>
        <v>0</v>
      </c>
      <c r="AA120" s="498">
        <f>N120*'Salary Level'!$M125</f>
        <v>0</v>
      </c>
      <c r="AB120" s="498">
        <f>O120*'Salary Level'!$M125</f>
        <v>0</v>
      </c>
      <c r="AC120" s="498">
        <f>P120*'Salary Level'!$M125</f>
        <v>0</v>
      </c>
      <c r="AD120" s="498">
        <f>Q120*'Salary Level'!$M125</f>
        <v>0</v>
      </c>
      <c r="AE120" s="498">
        <f>R120*'Salary Level'!$M125</f>
        <v>0</v>
      </c>
      <c r="AF120" s="498">
        <f>S120*'Salary Level'!$M125</f>
        <v>0</v>
      </c>
      <c r="AG120" s="516">
        <f>T120*'Salary Level'!$M125</f>
        <v>8520</v>
      </c>
      <c r="AH120" s="498">
        <f>U120*'Salary Level'!$M125</f>
        <v>8520</v>
      </c>
      <c r="AI120" s="516">
        <f>V120*'Salary Level'!$M125</f>
        <v>8520</v>
      </c>
      <c r="AJ120" s="516">
        <f>V120*'Salary Level'!$M125</f>
        <v>8520</v>
      </c>
      <c r="AK120" s="602">
        <f t="shared" si="9"/>
        <v>34080</v>
      </c>
      <c r="AL120" s="163"/>
      <c r="AM120" s="163"/>
      <c r="AN120" s="174"/>
      <c r="AO120" s="174"/>
      <c r="AP120" s="174"/>
      <c r="AQ120" s="174"/>
      <c r="AR120" s="174"/>
      <c r="AS120" s="174"/>
      <c r="AT120" s="174"/>
      <c r="AU120" s="174"/>
      <c r="AV120" s="174"/>
      <c r="AW120" s="174"/>
      <c r="AX120" s="14"/>
      <c r="AY120" s="163"/>
      <c r="AZ120" s="293"/>
      <c r="BA120" s="293"/>
      <c r="BB120" s="293"/>
      <c r="BC120" s="293"/>
      <c r="BD120" s="293"/>
      <c r="BE120" s="293"/>
      <c r="BF120" s="293"/>
      <c r="BG120" s="293"/>
      <c r="BH120" s="293"/>
      <c r="BI120" s="293"/>
      <c r="BJ120" s="293"/>
      <c r="BK120" s="293"/>
      <c r="BL120" s="293"/>
    </row>
    <row r="121" spans="1:64" ht="15" customHeight="1">
      <c r="A121" s="442"/>
      <c r="B121" s="457"/>
      <c r="C121" s="223"/>
      <c r="D121" s="225"/>
      <c r="E121" s="240" t="str">
        <f>Manning!E126</f>
        <v>PUBLIC AREA ATTENDANT</v>
      </c>
      <c r="F121" s="240">
        <f>Manning!F126</f>
        <v>0</v>
      </c>
      <c r="G121" s="215">
        <f>Manning!H126</f>
        <v>16</v>
      </c>
      <c r="H121" s="215" t="str">
        <f>Manning!I126</f>
        <v>L</v>
      </c>
      <c r="I121" s="215" t="str">
        <f>Manning!J126</f>
        <v>L7</v>
      </c>
      <c r="J121" s="215"/>
      <c r="K121" s="215">
        <f>Manning!K126</f>
        <v>0</v>
      </c>
      <c r="L121" s="215">
        <f>Manning!L126</f>
        <v>0</v>
      </c>
      <c r="M121" s="215">
        <f>Manning!M126</f>
        <v>0</v>
      </c>
      <c r="N121" s="215">
        <f>Manning!N126</f>
        <v>0</v>
      </c>
      <c r="O121" s="215">
        <f>Manning!O126</f>
        <v>0</v>
      </c>
      <c r="P121" s="215">
        <f>Manning!P126</f>
        <v>0</v>
      </c>
      <c r="Q121" s="215">
        <f>Manning!Q126</f>
        <v>0</v>
      </c>
      <c r="R121" s="215">
        <f>Manning!R126</f>
        <v>1</v>
      </c>
      <c r="S121" s="215">
        <f>Manning!S126</f>
        <v>1</v>
      </c>
      <c r="T121" s="215">
        <f>Manning!T126</f>
        <v>1</v>
      </c>
      <c r="U121" s="215">
        <f>Manning!U126</f>
        <v>4</v>
      </c>
      <c r="V121" s="215">
        <f>Manning!W126</f>
        <v>16</v>
      </c>
      <c r="W121" s="147"/>
      <c r="X121" s="498">
        <f>K121*'Salary Level'!$M126</f>
        <v>0</v>
      </c>
      <c r="Y121" s="498">
        <f>L121*'Salary Level'!$M126</f>
        <v>0</v>
      </c>
      <c r="Z121" s="498">
        <f>M121*'Salary Level'!$M126</f>
        <v>0</v>
      </c>
      <c r="AA121" s="498">
        <f>N121*'Salary Level'!$M126</f>
        <v>0</v>
      </c>
      <c r="AB121" s="498">
        <f>O121*'Salary Level'!$M126</f>
        <v>0</v>
      </c>
      <c r="AC121" s="498">
        <f>P121*'Salary Level'!$M126</f>
        <v>0</v>
      </c>
      <c r="AD121" s="498">
        <f>Q121*'Salary Level'!$M126</f>
        <v>0</v>
      </c>
      <c r="AE121" s="498">
        <f>R121*'Salary Level'!$M126</f>
        <v>2485</v>
      </c>
      <c r="AF121" s="498">
        <f>S121*'Salary Level'!$M126</f>
        <v>2485</v>
      </c>
      <c r="AG121" s="516">
        <f>T121*'Salary Level'!$M126</f>
        <v>2485</v>
      </c>
      <c r="AH121" s="498">
        <f>U121*'Salary Level'!$M126</f>
        <v>9940</v>
      </c>
      <c r="AI121" s="516">
        <f>V121*'Salary Level'!$M126</f>
        <v>39760</v>
      </c>
      <c r="AJ121" s="516">
        <f>V121*'Salary Level'!$M126</f>
        <v>39760</v>
      </c>
      <c r="AK121" s="602">
        <f t="shared" si="9"/>
        <v>96915</v>
      </c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4"/>
      <c r="AY121" s="13"/>
      <c r="AZ121" s="48"/>
      <c r="BA121" s="48"/>
    </row>
    <row r="122" spans="1:64" ht="15" customHeight="1">
      <c r="A122" s="442"/>
      <c r="B122" s="457"/>
      <c r="C122" s="223"/>
      <c r="D122" s="225"/>
      <c r="E122" s="240" t="str">
        <f>Manning!E127</f>
        <v>ADDITIONAL POSITION 1</v>
      </c>
      <c r="F122" s="240"/>
      <c r="G122" s="215">
        <f>Manning!H127</f>
        <v>0</v>
      </c>
      <c r="H122" s="215" t="str">
        <f>Manning!I127</f>
        <v>L</v>
      </c>
      <c r="I122" s="215">
        <f>Manning!J127</f>
        <v>0</v>
      </c>
      <c r="J122" s="215"/>
      <c r="K122" s="215">
        <f>Manning!K127</f>
        <v>0</v>
      </c>
      <c r="L122" s="215">
        <f>Manning!L127</f>
        <v>0</v>
      </c>
      <c r="M122" s="215">
        <f>Manning!M127</f>
        <v>0</v>
      </c>
      <c r="N122" s="215">
        <f>Manning!N127</f>
        <v>0</v>
      </c>
      <c r="O122" s="215">
        <f>Manning!O127</f>
        <v>0</v>
      </c>
      <c r="P122" s="215">
        <f>Manning!P127</f>
        <v>0</v>
      </c>
      <c r="Q122" s="215">
        <f>Manning!Q127</f>
        <v>0</v>
      </c>
      <c r="R122" s="215">
        <f>Manning!R127</f>
        <v>0</v>
      </c>
      <c r="S122" s="215">
        <f>Manning!S127</f>
        <v>0</v>
      </c>
      <c r="T122" s="215">
        <f>Manning!T127</f>
        <v>0</v>
      </c>
      <c r="U122" s="215">
        <f>Manning!U127</f>
        <v>0</v>
      </c>
      <c r="V122" s="215">
        <f>Manning!W127</f>
        <v>0</v>
      </c>
      <c r="W122" s="147"/>
      <c r="X122" s="498">
        <f>K122*'Salary Level'!$M127</f>
        <v>0</v>
      </c>
      <c r="Y122" s="498">
        <f>L122*'Salary Level'!$M127</f>
        <v>0</v>
      </c>
      <c r="Z122" s="498">
        <f>M122*'Salary Level'!$M127</f>
        <v>0</v>
      </c>
      <c r="AA122" s="498">
        <f>N122*'Salary Level'!$M127</f>
        <v>0</v>
      </c>
      <c r="AB122" s="498">
        <f>O122*'Salary Level'!$M127</f>
        <v>0</v>
      </c>
      <c r="AC122" s="498">
        <f>P122*'Salary Level'!$M127</f>
        <v>0</v>
      </c>
      <c r="AD122" s="498">
        <f>Q122*'Salary Level'!$M127</f>
        <v>0</v>
      </c>
      <c r="AE122" s="498">
        <f>R122*'Salary Level'!$M127</f>
        <v>0</v>
      </c>
      <c r="AF122" s="498">
        <f>S122*'Salary Level'!$M127</f>
        <v>0</v>
      </c>
      <c r="AG122" s="516">
        <f>T122*'Salary Level'!$M127</f>
        <v>0</v>
      </c>
      <c r="AH122" s="498">
        <f>U122*'Salary Level'!$M127</f>
        <v>0</v>
      </c>
      <c r="AI122" s="516">
        <f>V122*'Salary Level'!$M127</f>
        <v>0</v>
      </c>
      <c r="AJ122" s="516">
        <f>V122*'Salary Level'!$M127</f>
        <v>0</v>
      </c>
      <c r="AK122" s="602">
        <f t="shared" si="9"/>
        <v>0</v>
      </c>
      <c r="AL122" s="174"/>
      <c r="AM122" s="174"/>
      <c r="AN122" s="177"/>
      <c r="AO122" s="177"/>
      <c r="AP122" s="177"/>
      <c r="AQ122" s="177"/>
      <c r="AR122" s="177"/>
      <c r="AS122" s="177"/>
      <c r="AT122" s="177"/>
      <c r="AU122" s="177"/>
      <c r="AV122" s="177"/>
      <c r="AW122" s="177"/>
      <c r="AX122" s="14"/>
      <c r="AY122" s="163"/>
      <c r="AZ122" s="304"/>
      <c r="BA122" s="304"/>
      <c r="BB122" s="304"/>
      <c r="BC122" s="304"/>
      <c r="BD122" s="304"/>
      <c r="BE122" s="304"/>
      <c r="BF122" s="304"/>
      <c r="BG122" s="304"/>
      <c r="BH122" s="304"/>
      <c r="BI122" s="304"/>
      <c r="BJ122" s="304"/>
      <c r="BK122" s="304"/>
      <c r="BL122" s="304"/>
    </row>
    <row r="123" spans="1:64" ht="15" customHeight="1">
      <c r="A123" s="442"/>
      <c r="B123" s="457"/>
      <c r="C123" s="223"/>
      <c r="D123" s="225"/>
      <c r="E123" s="240" t="str">
        <f>Manning!E128</f>
        <v>ADDITIONAL POSITION 2</v>
      </c>
      <c r="F123" s="240"/>
      <c r="G123" s="215">
        <f>Manning!H128</f>
        <v>0</v>
      </c>
      <c r="H123" s="215" t="str">
        <f>Manning!I128</f>
        <v>L</v>
      </c>
      <c r="I123" s="215">
        <f>Manning!J128</f>
        <v>0</v>
      </c>
      <c r="J123" s="215"/>
      <c r="K123" s="215">
        <f>Manning!K128</f>
        <v>0</v>
      </c>
      <c r="L123" s="215">
        <f>Manning!L128</f>
        <v>0</v>
      </c>
      <c r="M123" s="215">
        <f>Manning!M128</f>
        <v>0</v>
      </c>
      <c r="N123" s="215">
        <f>Manning!N128</f>
        <v>0</v>
      </c>
      <c r="O123" s="215">
        <f>Manning!O128</f>
        <v>0</v>
      </c>
      <c r="P123" s="215">
        <f>Manning!P128</f>
        <v>0</v>
      </c>
      <c r="Q123" s="215">
        <f>Manning!Q128</f>
        <v>0</v>
      </c>
      <c r="R123" s="215">
        <f>Manning!R128</f>
        <v>0</v>
      </c>
      <c r="S123" s="215">
        <f>Manning!S128</f>
        <v>0</v>
      </c>
      <c r="T123" s="215">
        <f>Manning!T128</f>
        <v>0</v>
      </c>
      <c r="U123" s="215">
        <f>Manning!U128</f>
        <v>0</v>
      </c>
      <c r="V123" s="215">
        <f>Manning!W128</f>
        <v>0</v>
      </c>
      <c r="W123" s="147"/>
      <c r="X123" s="498">
        <f>K123*'Salary Level'!$M128</f>
        <v>0</v>
      </c>
      <c r="Y123" s="498">
        <f>L123*'Salary Level'!$M128</f>
        <v>0</v>
      </c>
      <c r="Z123" s="498">
        <f>M123*'Salary Level'!$M128</f>
        <v>0</v>
      </c>
      <c r="AA123" s="498">
        <f>N123*'Salary Level'!$M128</f>
        <v>0</v>
      </c>
      <c r="AB123" s="498">
        <f>O123*'Salary Level'!$M128</f>
        <v>0</v>
      </c>
      <c r="AC123" s="498">
        <f>P123*'Salary Level'!$M128</f>
        <v>0</v>
      </c>
      <c r="AD123" s="498">
        <f>Q123*'Salary Level'!$M128</f>
        <v>0</v>
      </c>
      <c r="AE123" s="498">
        <f>R123*'Salary Level'!$M128</f>
        <v>0</v>
      </c>
      <c r="AF123" s="498">
        <f>S123*'Salary Level'!$M128</f>
        <v>0</v>
      </c>
      <c r="AG123" s="516">
        <f>T123*'Salary Level'!$M128</f>
        <v>0</v>
      </c>
      <c r="AH123" s="498">
        <f>U123*'Salary Level'!$M128</f>
        <v>0</v>
      </c>
      <c r="AI123" s="516">
        <f>V123*'Salary Level'!$M128</f>
        <v>0</v>
      </c>
      <c r="AJ123" s="516">
        <f>V123*'Salary Level'!$M128</f>
        <v>0</v>
      </c>
      <c r="AK123" s="602">
        <f t="shared" si="9"/>
        <v>0</v>
      </c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4"/>
      <c r="AY123" s="13"/>
      <c r="AZ123" s="48"/>
      <c r="BA123" s="48"/>
    </row>
    <row r="124" spans="1:64" ht="15" customHeight="1">
      <c r="A124" s="442"/>
      <c r="B124" s="457"/>
      <c r="C124" s="223"/>
      <c r="D124" s="225"/>
      <c r="E124" s="216"/>
      <c r="F124" s="216"/>
      <c r="G124" s="216"/>
      <c r="H124" s="216"/>
      <c r="I124" s="216"/>
      <c r="J124" s="216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61"/>
      <c r="X124" s="499"/>
      <c r="Y124" s="499"/>
      <c r="Z124" s="499"/>
      <c r="AA124" s="499"/>
      <c r="AB124" s="499"/>
      <c r="AC124" s="499"/>
      <c r="AD124" s="499"/>
      <c r="AE124" s="499"/>
      <c r="AF124" s="499"/>
      <c r="AG124" s="499"/>
      <c r="AH124" s="499"/>
      <c r="AI124" s="499"/>
      <c r="AJ124" s="499"/>
      <c r="AK124" s="602">
        <f t="shared" si="9"/>
        <v>0</v>
      </c>
      <c r="AL124" s="163"/>
      <c r="AM124" s="163"/>
      <c r="AN124" s="163"/>
      <c r="AO124" s="163"/>
      <c r="AP124" s="163"/>
      <c r="AQ124" s="163"/>
      <c r="AR124" s="163"/>
      <c r="AS124" s="163"/>
      <c r="AT124" s="163"/>
      <c r="AU124" s="163"/>
      <c r="AV124" s="163"/>
      <c r="AW124" s="163"/>
      <c r="AX124" s="14"/>
      <c r="AY124" s="163"/>
      <c r="AZ124" s="163"/>
      <c r="BA124" s="163"/>
      <c r="BB124" s="163"/>
      <c r="BC124" s="163"/>
      <c r="BD124" s="163"/>
      <c r="BE124" s="163"/>
      <c r="BF124" s="163"/>
      <c r="BG124" s="163"/>
      <c r="BH124" s="163"/>
      <c r="BI124" s="163"/>
      <c r="BJ124" s="163"/>
      <c r="BK124" s="163"/>
      <c r="BL124" s="163"/>
    </row>
    <row r="125" spans="1:64" ht="15" customHeight="1">
      <c r="A125" s="442"/>
      <c r="B125" s="457"/>
      <c r="C125" s="223"/>
      <c r="D125" s="225"/>
      <c r="E125" s="221" t="str">
        <f>"TOTAL "&amp;E117</f>
        <v>TOTAL PUBLIC AREA</v>
      </c>
      <c r="F125" s="221"/>
      <c r="G125" s="229">
        <f>SUM(G118:G124)</f>
        <v>19</v>
      </c>
      <c r="H125" s="221"/>
      <c r="I125" s="221"/>
      <c r="J125" s="221"/>
      <c r="K125" s="226">
        <f>Manning!K130</f>
        <v>0</v>
      </c>
      <c r="L125" s="226">
        <f>Manning!L130</f>
        <v>0</v>
      </c>
      <c r="M125" s="226">
        <f>Manning!M130</f>
        <v>0</v>
      </c>
      <c r="N125" s="226">
        <f>Manning!N130</f>
        <v>0</v>
      </c>
      <c r="O125" s="226">
        <f>Manning!O130</f>
        <v>0</v>
      </c>
      <c r="P125" s="226">
        <f>Manning!P130</f>
        <v>0</v>
      </c>
      <c r="Q125" s="226">
        <f>Manning!Q130</f>
        <v>0</v>
      </c>
      <c r="R125" s="226">
        <f>Manning!R130</f>
        <v>1</v>
      </c>
      <c r="S125" s="226">
        <f>Manning!S130</f>
        <v>2</v>
      </c>
      <c r="T125" s="226">
        <f>Manning!T130</f>
        <v>4</v>
      </c>
      <c r="U125" s="226">
        <f>Manning!U130</f>
        <v>7</v>
      </c>
      <c r="V125" s="226">
        <f>Manning!W130</f>
        <v>19</v>
      </c>
      <c r="W125" s="58"/>
      <c r="X125" s="507">
        <f>SUM(X118:X124)</f>
        <v>0</v>
      </c>
      <c r="Y125" s="507">
        <f t="shared" ref="Y125:AI125" si="14">SUM(Y118:Y124)</f>
        <v>0</v>
      </c>
      <c r="Z125" s="507">
        <f t="shared" si="14"/>
        <v>0</v>
      </c>
      <c r="AA125" s="507">
        <f t="shared" si="14"/>
        <v>0</v>
      </c>
      <c r="AB125" s="507">
        <f t="shared" si="14"/>
        <v>0</v>
      </c>
      <c r="AC125" s="507">
        <f t="shared" si="14"/>
        <v>0</v>
      </c>
      <c r="AD125" s="507">
        <f t="shared" si="14"/>
        <v>0</v>
      </c>
      <c r="AE125" s="507">
        <f t="shared" si="14"/>
        <v>2485</v>
      </c>
      <c r="AF125" s="507">
        <f t="shared" si="14"/>
        <v>8165</v>
      </c>
      <c r="AG125" s="507">
        <f t="shared" si="14"/>
        <v>16685</v>
      </c>
      <c r="AH125" s="507">
        <f t="shared" si="14"/>
        <v>24140</v>
      </c>
      <c r="AI125" s="507">
        <f t="shared" si="14"/>
        <v>53960</v>
      </c>
      <c r="AJ125" s="507">
        <f>SUM(AJ118:AJ124)</f>
        <v>53960</v>
      </c>
      <c r="AK125" s="602">
        <f t="shared" si="9"/>
        <v>159395</v>
      </c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48"/>
      <c r="BA125" s="48"/>
    </row>
    <row r="126" spans="1:64" ht="15" customHeight="1">
      <c r="A126" s="442"/>
      <c r="B126" s="457"/>
      <c r="C126" s="223"/>
      <c r="D126" s="224" t="str">
        <f>"TOTAL "&amp;D93</f>
        <v>TOTAL HOUSEKEEPING</v>
      </c>
      <c r="E126" s="236"/>
      <c r="F126" s="236"/>
      <c r="G126" s="241">
        <f>G125+G115+G102</f>
        <v>88</v>
      </c>
      <c r="H126" s="236"/>
      <c r="I126" s="236"/>
      <c r="J126" s="236"/>
      <c r="K126" s="237">
        <f>Manning!K131</f>
        <v>0</v>
      </c>
      <c r="L126" s="237">
        <f>Manning!L131</f>
        <v>0</v>
      </c>
      <c r="M126" s="237">
        <f>Manning!M131</f>
        <v>0</v>
      </c>
      <c r="N126" s="237">
        <f>Manning!N131</f>
        <v>0</v>
      </c>
      <c r="O126" s="237">
        <f>Manning!O131</f>
        <v>0</v>
      </c>
      <c r="P126" s="237">
        <f>Manning!P131</f>
        <v>0</v>
      </c>
      <c r="Q126" s="237">
        <f>Manning!Q131</f>
        <v>0</v>
      </c>
      <c r="R126" s="237">
        <f>Manning!R131</f>
        <v>1</v>
      </c>
      <c r="S126" s="237">
        <f>Manning!S131</f>
        <v>3</v>
      </c>
      <c r="T126" s="237">
        <f>Manning!T131</f>
        <v>6</v>
      </c>
      <c r="U126" s="237">
        <f>Manning!U131</f>
        <v>17</v>
      </c>
      <c r="V126" s="237">
        <f>Manning!W131</f>
        <v>88</v>
      </c>
      <c r="W126" s="75"/>
      <c r="X126" s="519">
        <f>X125+X115+X102</f>
        <v>0</v>
      </c>
      <c r="Y126" s="519">
        <f t="shared" ref="Y126:AI126" si="15">Y125+Y115+Y102</f>
        <v>0</v>
      </c>
      <c r="Z126" s="519">
        <f t="shared" si="15"/>
        <v>0</v>
      </c>
      <c r="AA126" s="519">
        <f t="shared" si="15"/>
        <v>0</v>
      </c>
      <c r="AB126" s="519">
        <f t="shared" si="15"/>
        <v>0</v>
      </c>
      <c r="AC126" s="519">
        <f t="shared" si="15"/>
        <v>0</v>
      </c>
      <c r="AD126" s="519">
        <f t="shared" si="15"/>
        <v>0</v>
      </c>
      <c r="AE126" s="519">
        <f t="shared" si="15"/>
        <v>2485</v>
      </c>
      <c r="AF126" s="519">
        <f t="shared" si="15"/>
        <v>29465</v>
      </c>
      <c r="AG126" s="519">
        <f t="shared" si="15"/>
        <v>48635</v>
      </c>
      <c r="AH126" s="519">
        <f t="shared" si="15"/>
        <v>81650</v>
      </c>
      <c r="AI126" s="519">
        <f t="shared" si="15"/>
        <v>297490</v>
      </c>
      <c r="AJ126" s="519">
        <f>AJ125+AJ115+AJ102</f>
        <v>297490</v>
      </c>
      <c r="AK126" s="602">
        <f t="shared" si="9"/>
        <v>757215</v>
      </c>
      <c r="AL126" s="163"/>
      <c r="AM126" s="163"/>
      <c r="AN126" s="163"/>
      <c r="AO126" s="163"/>
      <c r="AP126" s="163"/>
      <c r="AQ126" s="163"/>
      <c r="AR126" s="163"/>
      <c r="AS126" s="163"/>
      <c r="AT126" s="163"/>
      <c r="AU126" s="163"/>
      <c r="AV126" s="163"/>
      <c r="AW126" s="163"/>
      <c r="AX126" s="14"/>
      <c r="AY126" s="163"/>
      <c r="AZ126" s="163"/>
      <c r="BA126" s="163"/>
      <c r="BB126" s="163"/>
      <c r="BC126" s="163"/>
      <c r="BD126" s="163"/>
      <c r="BE126" s="163"/>
      <c r="BF126" s="163"/>
      <c r="BG126" s="163"/>
      <c r="BH126" s="163"/>
      <c r="BI126" s="163"/>
      <c r="BJ126" s="163"/>
      <c r="BK126" s="163"/>
      <c r="BL126" s="163"/>
    </row>
    <row r="127" spans="1:64" ht="15" customHeight="1">
      <c r="A127" s="442"/>
      <c r="B127" s="457"/>
      <c r="C127" s="245"/>
      <c r="D127" s="245"/>
      <c r="E127" s="239"/>
      <c r="F127" s="239"/>
      <c r="G127" s="239"/>
      <c r="H127" s="239"/>
      <c r="I127" s="239"/>
      <c r="J127" s="239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85"/>
      <c r="X127" s="517"/>
      <c r="Y127" s="517"/>
      <c r="Z127" s="517"/>
      <c r="AA127" s="517"/>
      <c r="AB127" s="517"/>
      <c r="AC127" s="517"/>
      <c r="AD127" s="517"/>
      <c r="AE127" s="517"/>
      <c r="AF127" s="517"/>
      <c r="AG127" s="517"/>
      <c r="AH127" s="517"/>
      <c r="AI127" s="517"/>
      <c r="AJ127" s="518"/>
      <c r="AK127" s="602">
        <f t="shared" si="9"/>
        <v>0</v>
      </c>
      <c r="AL127" s="25"/>
      <c r="AM127" s="25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83"/>
      <c r="AZ127" s="296"/>
      <c r="BA127" s="296"/>
      <c r="BB127" s="296"/>
      <c r="BC127" s="296"/>
      <c r="BD127" s="296"/>
      <c r="BE127" s="296"/>
      <c r="BF127" s="296"/>
      <c r="BG127" s="296"/>
      <c r="BH127" s="296"/>
      <c r="BI127" s="296"/>
      <c r="BJ127" s="296"/>
      <c r="BK127" s="296"/>
      <c r="BL127" s="302"/>
    </row>
    <row r="128" spans="1:64" ht="15" customHeight="1">
      <c r="A128" s="442"/>
      <c r="B128" s="457"/>
      <c r="C128" s="245"/>
      <c r="D128" s="211"/>
      <c r="E128" s="212" t="str">
        <f>Manning!E133</f>
        <v xml:space="preserve">LAUNDRY / LINEN / UNIFORM </v>
      </c>
      <c r="F128" s="212">
        <f>Manning!F133</f>
        <v>0</v>
      </c>
      <c r="G128" s="212"/>
      <c r="H128" s="212"/>
      <c r="I128" s="212"/>
      <c r="J128" s="212"/>
      <c r="K128" s="276"/>
      <c r="L128" s="276"/>
      <c r="M128" s="276"/>
      <c r="N128" s="276"/>
      <c r="O128" s="276"/>
      <c r="P128" s="276"/>
      <c r="Q128" s="276"/>
      <c r="R128" s="276"/>
      <c r="S128" s="276"/>
      <c r="T128" s="276"/>
      <c r="U128" s="276"/>
      <c r="V128" s="276"/>
      <c r="W128" s="72"/>
      <c r="X128" s="496"/>
      <c r="Y128" s="496"/>
      <c r="Z128" s="496"/>
      <c r="AA128" s="496"/>
      <c r="AB128" s="496"/>
      <c r="AC128" s="496"/>
      <c r="AD128" s="496"/>
      <c r="AE128" s="496"/>
      <c r="AF128" s="496"/>
      <c r="AG128" s="496"/>
      <c r="AH128" s="496"/>
      <c r="AI128" s="496"/>
      <c r="AJ128" s="496"/>
      <c r="AK128" s="602">
        <f t="shared" si="9"/>
        <v>0</v>
      </c>
      <c r="AL128" s="25"/>
      <c r="AM128" s="25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296"/>
      <c r="BA128" s="296"/>
      <c r="BB128" s="296"/>
      <c r="BC128" s="296"/>
      <c r="BD128" s="296"/>
      <c r="BE128" s="296"/>
      <c r="BF128" s="296"/>
      <c r="BG128" s="296"/>
      <c r="BH128" s="296"/>
      <c r="BI128" s="296"/>
      <c r="BJ128" s="296"/>
      <c r="BK128" s="296"/>
      <c r="BL128" s="302"/>
    </row>
    <row r="129" spans="1:64" ht="15" customHeight="1">
      <c r="A129" s="442"/>
      <c r="B129" s="457"/>
      <c r="C129" s="245"/>
      <c r="D129" s="211"/>
      <c r="E129" s="213"/>
      <c r="F129" s="213"/>
      <c r="G129" s="213"/>
      <c r="H129" s="213"/>
      <c r="I129" s="213"/>
      <c r="J129" s="213"/>
      <c r="K129" s="277"/>
      <c r="L129" s="277"/>
      <c r="M129" s="277"/>
      <c r="N129" s="277"/>
      <c r="O129" s="277"/>
      <c r="P129" s="277"/>
      <c r="Q129" s="277"/>
      <c r="R129" s="277"/>
      <c r="S129" s="277"/>
      <c r="T129" s="277"/>
      <c r="U129" s="277"/>
      <c r="V129" s="277"/>
      <c r="W129" s="55"/>
      <c r="X129" s="497"/>
      <c r="Y129" s="497"/>
      <c r="Z129" s="497"/>
      <c r="AA129" s="497"/>
      <c r="AB129" s="497"/>
      <c r="AC129" s="497"/>
      <c r="AD129" s="497"/>
      <c r="AE129" s="497"/>
      <c r="AF129" s="497"/>
      <c r="AG129" s="497"/>
      <c r="AH129" s="497"/>
      <c r="AI129" s="497"/>
      <c r="AJ129" s="497"/>
      <c r="AK129" s="602">
        <f t="shared" si="9"/>
        <v>0</v>
      </c>
      <c r="AL129" s="25"/>
      <c r="AM129" s="25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296"/>
      <c r="BA129" s="296"/>
      <c r="BB129" s="296"/>
      <c r="BC129" s="296"/>
      <c r="BD129" s="296"/>
      <c r="BE129" s="296"/>
      <c r="BF129" s="296"/>
      <c r="BG129" s="296"/>
      <c r="BH129" s="296"/>
      <c r="BI129" s="296"/>
      <c r="BJ129" s="296"/>
      <c r="BK129" s="296"/>
      <c r="BL129" s="302"/>
    </row>
    <row r="130" spans="1:64" ht="15" customHeight="1">
      <c r="A130" s="442"/>
      <c r="B130" s="457"/>
      <c r="C130" s="245"/>
      <c r="D130" s="211"/>
      <c r="E130" s="214" t="str">
        <f>Manning!E135</f>
        <v>LAUNDRY MANAGER</v>
      </c>
      <c r="F130" s="214">
        <f>Manning!F135</f>
        <v>0</v>
      </c>
      <c r="G130" s="215">
        <f>Manning!H135</f>
        <v>1</v>
      </c>
      <c r="H130" s="215" t="str">
        <f>Manning!I135</f>
        <v>L</v>
      </c>
      <c r="I130" s="215" t="str">
        <f>Manning!J135</f>
        <v>L4</v>
      </c>
      <c r="J130" s="215"/>
      <c r="K130" s="215">
        <f>Manning!K135</f>
        <v>0</v>
      </c>
      <c r="L130" s="215">
        <f>Manning!L135</f>
        <v>0</v>
      </c>
      <c r="M130" s="215">
        <f>Manning!M135</f>
        <v>0</v>
      </c>
      <c r="N130" s="215">
        <f>Manning!N135</f>
        <v>0</v>
      </c>
      <c r="O130" s="215">
        <f>Manning!O135</f>
        <v>0</v>
      </c>
      <c r="P130" s="215">
        <f>Manning!P135</f>
        <v>0</v>
      </c>
      <c r="Q130" s="215">
        <f>Manning!Q135</f>
        <v>0</v>
      </c>
      <c r="R130" s="215">
        <f>Manning!R135</f>
        <v>0</v>
      </c>
      <c r="S130" s="215">
        <f>Manning!S135</f>
        <v>0</v>
      </c>
      <c r="T130" s="215">
        <f>Manning!T135</f>
        <v>0</v>
      </c>
      <c r="U130" s="215">
        <f>Manning!U135</f>
        <v>1</v>
      </c>
      <c r="V130" s="215">
        <f>Manning!W135</f>
        <v>1</v>
      </c>
      <c r="W130" s="147"/>
      <c r="X130" s="498">
        <f>K130*'Salary Level'!$M135</f>
        <v>0</v>
      </c>
      <c r="Y130" s="498">
        <f>L130*'Salary Level'!$M135</f>
        <v>0</v>
      </c>
      <c r="Z130" s="498">
        <f>M130*'Salary Level'!$M135</f>
        <v>0</v>
      </c>
      <c r="AA130" s="498">
        <f>N130*'Salary Level'!$M135</f>
        <v>0</v>
      </c>
      <c r="AB130" s="498">
        <f>O130*'Salary Level'!$M135</f>
        <v>0</v>
      </c>
      <c r="AC130" s="498">
        <f>P130*'Salary Level'!$M135</f>
        <v>0</v>
      </c>
      <c r="AD130" s="498">
        <f>Q130*'Salary Level'!$M135</f>
        <v>0</v>
      </c>
      <c r="AE130" s="498">
        <f>R130*'Salary Level'!$M135</f>
        <v>0</v>
      </c>
      <c r="AF130" s="498">
        <f>S130*'Salary Level'!$M135</f>
        <v>0</v>
      </c>
      <c r="AG130" s="516">
        <f>T130*'Salary Level'!$M135</f>
        <v>0</v>
      </c>
      <c r="AH130" s="498">
        <f>U130*'Salary Level'!$M135</f>
        <v>11360</v>
      </c>
      <c r="AI130" s="498">
        <f>V130*'Salary Level'!$M135</f>
        <v>11360</v>
      </c>
      <c r="AJ130" s="498">
        <f>V130*'Salary Level'!$M135</f>
        <v>11360</v>
      </c>
      <c r="AK130" s="602">
        <f t="shared" si="9"/>
        <v>34080</v>
      </c>
      <c r="AL130" s="25"/>
      <c r="AM130" s="25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296"/>
      <c r="BA130" s="296"/>
      <c r="BB130" s="296"/>
      <c r="BC130" s="296"/>
      <c r="BD130" s="296"/>
      <c r="BE130" s="296"/>
      <c r="BF130" s="296"/>
      <c r="BG130" s="296"/>
      <c r="BH130" s="296"/>
      <c r="BI130" s="296"/>
      <c r="BJ130" s="296"/>
      <c r="BK130" s="296"/>
      <c r="BL130" s="302"/>
    </row>
    <row r="131" spans="1:64" ht="15" customHeight="1">
      <c r="A131" s="442"/>
      <c r="B131" s="457"/>
      <c r="C131" s="245"/>
      <c r="D131" s="211"/>
      <c r="E131" s="214" t="str">
        <f>Manning!E136</f>
        <v>LAUNDRY SUPERVISOR</v>
      </c>
      <c r="F131" s="214">
        <f>Manning!F136</f>
        <v>0</v>
      </c>
      <c r="G131" s="215">
        <f>Manning!H136</f>
        <v>1</v>
      </c>
      <c r="H131" s="215" t="str">
        <f>Manning!I136</f>
        <v>L</v>
      </c>
      <c r="I131" s="215" t="str">
        <f>Manning!J136</f>
        <v>L5</v>
      </c>
      <c r="J131" s="215"/>
      <c r="K131" s="215">
        <f>Manning!K136</f>
        <v>0</v>
      </c>
      <c r="L131" s="215">
        <f>Manning!L136</f>
        <v>0</v>
      </c>
      <c r="M131" s="215">
        <f>Manning!M136</f>
        <v>0</v>
      </c>
      <c r="N131" s="215">
        <f>Manning!N136</f>
        <v>0</v>
      </c>
      <c r="O131" s="215">
        <f>Manning!O136</f>
        <v>0</v>
      </c>
      <c r="P131" s="215">
        <f>Manning!P136</f>
        <v>0</v>
      </c>
      <c r="Q131" s="215">
        <f>Manning!Q136</f>
        <v>0</v>
      </c>
      <c r="R131" s="215">
        <f>Manning!R136</f>
        <v>0</v>
      </c>
      <c r="S131" s="215">
        <f>Manning!S136</f>
        <v>0</v>
      </c>
      <c r="T131" s="215">
        <f>Manning!T136</f>
        <v>0</v>
      </c>
      <c r="U131" s="215">
        <f>Manning!U136</f>
        <v>1</v>
      </c>
      <c r="V131" s="215">
        <f>Manning!W136</f>
        <v>1</v>
      </c>
      <c r="W131" s="147"/>
      <c r="X131" s="498">
        <f>K131*'Salary Level'!$M136</f>
        <v>0</v>
      </c>
      <c r="Y131" s="498">
        <f>L131*'Salary Level'!$M136</f>
        <v>0</v>
      </c>
      <c r="Z131" s="498">
        <f>M131*'Salary Level'!$M136</f>
        <v>0</v>
      </c>
      <c r="AA131" s="498">
        <f>N131*'Salary Level'!$M136</f>
        <v>0</v>
      </c>
      <c r="AB131" s="498">
        <f>O131*'Salary Level'!$M136</f>
        <v>0</v>
      </c>
      <c r="AC131" s="498">
        <f>P131*'Salary Level'!$M136</f>
        <v>0</v>
      </c>
      <c r="AD131" s="498">
        <f>Q131*'Salary Level'!$M136</f>
        <v>0</v>
      </c>
      <c r="AE131" s="498">
        <f>R131*'Salary Level'!$M136</f>
        <v>0</v>
      </c>
      <c r="AF131" s="498">
        <f>S131*'Salary Level'!$M136</f>
        <v>0</v>
      </c>
      <c r="AG131" s="516">
        <f>T131*'Salary Level'!$M136</f>
        <v>0</v>
      </c>
      <c r="AH131" s="498">
        <f>U131*'Salary Level'!$M136</f>
        <v>4260</v>
      </c>
      <c r="AI131" s="498">
        <f>V131*'Salary Level'!$M136</f>
        <v>4260</v>
      </c>
      <c r="AJ131" s="498">
        <f>V131*'Salary Level'!$M136</f>
        <v>4260</v>
      </c>
      <c r="AK131" s="602">
        <f t="shared" si="9"/>
        <v>12780</v>
      </c>
      <c r="AL131" s="25"/>
      <c r="AM131" s="25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296"/>
      <c r="BA131" s="296"/>
      <c r="BB131" s="296"/>
      <c r="BC131" s="296"/>
      <c r="BD131" s="296"/>
      <c r="BE131" s="296"/>
      <c r="BF131" s="296"/>
      <c r="BG131" s="296"/>
      <c r="BH131" s="296"/>
      <c r="BI131" s="296"/>
      <c r="BJ131" s="296"/>
      <c r="BK131" s="296"/>
      <c r="BL131" s="302"/>
    </row>
    <row r="132" spans="1:64" ht="15" customHeight="1">
      <c r="A132" s="442"/>
      <c r="B132" s="457"/>
      <c r="C132" s="245"/>
      <c r="D132" s="211"/>
      <c r="E132" s="214" t="str">
        <f>Manning!E137</f>
        <v>LAUNDRY ATTENDANT</v>
      </c>
      <c r="F132" s="214">
        <f>Manning!F137</f>
        <v>0</v>
      </c>
      <c r="G132" s="215">
        <f>Manning!H137</f>
        <v>3</v>
      </c>
      <c r="H132" s="215" t="str">
        <f>Manning!I137</f>
        <v>L</v>
      </c>
      <c r="I132" s="215" t="str">
        <f>Manning!J137</f>
        <v>L7</v>
      </c>
      <c r="J132" s="215"/>
      <c r="K132" s="215">
        <f>Manning!K137</f>
        <v>0</v>
      </c>
      <c r="L132" s="215">
        <f>Manning!L137</f>
        <v>0</v>
      </c>
      <c r="M132" s="215">
        <f>Manning!M137</f>
        <v>0</v>
      </c>
      <c r="N132" s="215">
        <f>Manning!N137</f>
        <v>0</v>
      </c>
      <c r="O132" s="215">
        <f>Manning!O137</f>
        <v>0</v>
      </c>
      <c r="P132" s="215">
        <f>Manning!P137</f>
        <v>0</v>
      </c>
      <c r="Q132" s="215">
        <f>Manning!Q137</f>
        <v>0</v>
      </c>
      <c r="R132" s="215">
        <f>Manning!R137</f>
        <v>0</v>
      </c>
      <c r="S132" s="215">
        <f>Manning!S137</f>
        <v>0</v>
      </c>
      <c r="T132" s="215">
        <f>Manning!T137</f>
        <v>0</v>
      </c>
      <c r="U132" s="215">
        <f>Manning!U137</f>
        <v>1</v>
      </c>
      <c r="V132" s="215">
        <f>Manning!W137</f>
        <v>3</v>
      </c>
      <c r="W132" s="147"/>
      <c r="X132" s="498">
        <f>K132*'Salary Level'!$M137</f>
        <v>0</v>
      </c>
      <c r="Y132" s="498">
        <f>L132*'Salary Level'!$M137</f>
        <v>0</v>
      </c>
      <c r="Z132" s="498">
        <f>M132*'Salary Level'!$M137</f>
        <v>0</v>
      </c>
      <c r="AA132" s="498">
        <f>N132*'Salary Level'!$M137</f>
        <v>0</v>
      </c>
      <c r="AB132" s="498">
        <f>O132*'Salary Level'!$M137</f>
        <v>0</v>
      </c>
      <c r="AC132" s="498">
        <f>P132*'Salary Level'!$M137</f>
        <v>0</v>
      </c>
      <c r="AD132" s="498">
        <f>Q132*'Salary Level'!$M137</f>
        <v>0</v>
      </c>
      <c r="AE132" s="498">
        <f>R132*'Salary Level'!$M137</f>
        <v>0</v>
      </c>
      <c r="AF132" s="498">
        <f>S132*'Salary Level'!$M137</f>
        <v>0</v>
      </c>
      <c r="AG132" s="516">
        <f>T132*'Salary Level'!$M137</f>
        <v>0</v>
      </c>
      <c r="AH132" s="498">
        <f>U132*'Salary Level'!$M137</f>
        <v>2485</v>
      </c>
      <c r="AI132" s="498">
        <f>V132*'Salary Level'!$M137</f>
        <v>7455</v>
      </c>
      <c r="AJ132" s="498">
        <f>V132*'Salary Level'!$M137</f>
        <v>7455</v>
      </c>
      <c r="AK132" s="602">
        <f t="shared" si="9"/>
        <v>17395</v>
      </c>
      <c r="AL132" s="25"/>
      <c r="AM132" s="25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296"/>
      <c r="BA132" s="296"/>
      <c r="BB132" s="296"/>
      <c r="BC132" s="296"/>
      <c r="BD132" s="296"/>
      <c r="BE132" s="296"/>
      <c r="BF132" s="296"/>
      <c r="BG132" s="296"/>
      <c r="BH132" s="296"/>
      <c r="BI132" s="296"/>
      <c r="BJ132" s="296"/>
      <c r="BK132" s="296"/>
      <c r="BL132" s="302"/>
    </row>
    <row r="133" spans="1:64" ht="15" customHeight="1">
      <c r="A133" s="442"/>
      <c r="B133" s="457"/>
      <c r="C133" s="245"/>
      <c r="D133" s="211"/>
      <c r="E133" s="214" t="str">
        <f>Manning!E138</f>
        <v>UNIFORM SUPERVISOR</v>
      </c>
      <c r="F133" s="214">
        <f>Manning!F138</f>
        <v>0</v>
      </c>
      <c r="G133" s="215">
        <f>Manning!H138</f>
        <v>1</v>
      </c>
      <c r="H133" s="215" t="str">
        <f>Manning!I138</f>
        <v>L</v>
      </c>
      <c r="I133" s="215" t="str">
        <f>Manning!J138</f>
        <v>L5</v>
      </c>
      <c r="J133" s="215"/>
      <c r="K133" s="215">
        <f>Manning!K138</f>
        <v>0</v>
      </c>
      <c r="L133" s="215">
        <f>Manning!L138</f>
        <v>0</v>
      </c>
      <c r="M133" s="215">
        <f>Manning!M138</f>
        <v>0</v>
      </c>
      <c r="N133" s="215">
        <f>Manning!N138</f>
        <v>0</v>
      </c>
      <c r="O133" s="215">
        <f>Manning!O138</f>
        <v>0</v>
      </c>
      <c r="P133" s="215">
        <f>Manning!P138</f>
        <v>0</v>
      </c>
      <c r="Q133" s="215">
        <f>Manning!Q138</f>
        <v>0</v>
      </c>
      <c r="R133" s="215">
        <f>Manning!R138</f>
        <v>0</v>
      </c>
      <c r="S133" s="215">
        <f>Manning!S138</f>
        <v>0</v>
      </c>
      <c r="T133" s="215">
        <f>Manning!T138</f>
        <v>0</v>
      </c>
      <c r="U133" s="215">
        <f>Manning!U138</f>
        <v>0</v>
      </c>
      <c r="V133" s="215">
        <f>Manning!W138</f>
        <v>1</v>
      </c>
      <c r="W133" s="147"/>
      <c r="X133" s="498">
        <f>K133*'Salary Level'!$M138</f>
        <v>0</v>
      </c>
      <c r="Y133" s="498">
        <f>L133*'Salary Level'!$M138</f>
        <v>0</v>
      </c>
      <c r="Z133" s="498">
        <f>M133*'Salary Level'!$M138</f>
        <v>0</v>
      </c>
      <c r="AA133" s="498">
        <f>N133*'Salary Level'!$M138</f>
        <v>0</v>
      </c>
      <c r="AB133" s="498">
        <f>O133*'Salary Level'!$M138</f>
        <v>0</v>
      </c>
      <c r="AC133" s="498">
        <f>P133*'Salary Level'!$M138</f>
        <v>0</v>
      </c>
      <c r="AD133" s="498">
        <f>Q133*'Salary Level'!$M138</f>
        <v>0</v>
      </c>
      <c r="AE133" s="498">
        <f>R133*'Salary Level'!$M138</f>
        <v>0</v>
      </c>
      <c r="AF133" s="498">
        <f>S133*'Salary Level'!$M138</f>
        <v>0</v>
      </c>
      <c r="AG133" s="516">
        <f>T133*'Salary Level'!$M138</f>
        <v>0</v>
      </c>
      <c r="AH133" s="498">
        <f>U133*'Salary Level'!$M138</f>
        <v>0</v>
      </c>
      <c r="AI133" s="498">
        <f>V133*'Salary Level'!$M138</f>
        <v>2840</v>
      </c>
      <c r="AJ133" s="498">
        <f>V133*'Salary Level'!$M138</f>
        <v>2840</v>
      </c>
      <c r="AK133" s="602">
        <f t="shared" si="9"/>
        <v>5680</v>
      </c>
      <c r="AL133" s="25"/>
      <c r="AM133" s="25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296"/>
      <c r="BA133" s="296"/>
      <c r="BB133" s="296"/>
      <c r="BC133" s="296"/>
      <c r="BD133" s="296"/>
      <c r="BE133" s="296"/>
      <c r="BF133" s="296"/>
      <c r="BG133" s="296"/>
      <c r="BH133" s="296"/>
      <c r="BI133" s="296"/>
      <c r="BJ133" s="296"/>
      <c r="BK133" s="296"/>
      <c r="BL133" s="302"/>
    </row>
    <row r="134" spans="1:64" ht="15" customHeight="1">
      <c r="A134" s="442"/>
      <c r="B134" s="457"/>
      <c r="C134" s="245"/>
      <c r="D134" s="211"/>
      <c r="E134" s="214" t="str">
        <f>Manning!E139</f>
        <v>UNIFORM ATTENDANT</v>
      </c>
      <c r="F134" s="214">
        <f>Manning!F139</f>
        <v>0</v>
      </c>
      <c r="G134" s="215">
        <f>Manning!H139</f>
        <v>1</v>
      </c>
      <c r="H134" s="215" t="str">
        <f>Manning!I139</f>
        <v>L</v>
      </c>
      <c r="I134" s="215" t="str">
        <f>Manning!J139</f>
        <v>L7</v>
      </c>
      <c r="J134" s="215"/>
      <c r="K134" s="215">
        <f>Manning!K139</f>
        <v>0</v>
      </c>
      <c r="L134" s="215">
        <f>Manning!L139</f>
        <v>0</v>
      </c>
      <c r="M134" s="215">
        <f>Manning!M139</f>
        <v>0</v>
      </c>
      <c r="N134" s="215">
        <f>Manning!N139</f>
        <v>0</v>
      </c>
      <c r="O134" s="215">
        <f>Manning!O139</f>
        <v>0</v>
      </c>
      <c r="P134" s="215">
        <f>Manning!P139</f>
        <v>0</v>
      </c>
      <c r="Q134" s="215">
        <f>Manning!Q139</f>
        <v>0</v>
      </c>
      <c r="R134" s="215">
        <f>Manning!R139</f>
        <v>0</v>
      </c>
      <c r="S134" s="215">
        <f>Manning!S139</f>
        <v>0</v>
      </c>
      <c r="T134" s="215">
        <f>Manning!T139</f>
        <v>0</v>
      </c>
      <c r="U134" s="215">
        <f>Manning!U139</f>
        <v>0</v>
      </c>
      <c r="V134" s="215">
        <f>Manning!W139</f>
        <v>1</v>
      </c>
      <c r="W134" s="147"/>
      <c r="X134" s="498">
        <f>K134*'Salary Level'!$M139</f>
        <v>0</v>
      </c>
      <c r="Y134" s="498">
        <f>L134*'Salary Level'!$M139</f>
        <v>0</v>
      </c>
      <c r="Z134" s="498">
        <f>M134*'Salary Level'!$M139</f>
        <v>0</v>
      </c>
      <c r="AA134" s="498">
        <f>N134*'Salary Level'!$M139</f>
        <v>0</v>
      </c>
      <c r="AB134" s="498">
        <f>O134*'Salary Level'!$M139</f>
        <v>0</v>
      </c>
      <c r="AC134" s="498">
        <f>P134*'Salary Level'!$M139</f>
        <v>0</v>
      </c>
      <c r="AD134" s="498">
        <f>Q134*'Salary Level'!$M139</f>
        <v>0</v>
      </c>
      <c r="AE134" s="498">
        <f>R134*'Salary Level'!$M139</f>
        <v>0</v>
      </c>
      <c r="AF134" s="498">
        <f>S134*'Salary Level'!$M139</f>
        <v>0</v>
      </c>
      <c r="AG134" s="516">
        <f>T134*'Salary Level'!$M139</f>
        <v>0</v>
      </c>
      <c r="AH134" s="498">
        <f>U134*'Salary Level'!$M139</f>
        <v>0</v>
      </c>
      <c r="AI134" s="498">
        <f>V134*'Salary Level'!$M139</f>
        <v>2485</v>
      </c>
      <c r="AJ134" s="498">
        <f>V134*'Salary Level'!$M139</f>
        <v>2485</v>
      </c>
      <c r="AK134" s="602">
        <f t="shared" si="9"/>
        <v>4970</v>
      </c>
      <c r="AL134" s="25"/>
      <c r="AM134" s="25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296"/>
      <c r="BA134" s="296"/>
      <c r="BB134" s="296"/>
      <c r="BC134" s="296"/>
      <c r="BD134" s="296"/>
      <c r="BE134" s="296"/>
      <c r="BF134" s="296"/>
      <c r="BG134" s="296"/>
      <c r="BH134" s="296"/>
      <c r="BI134" s="296"/>
      <c r="BJ134" s="296"/>
      <c r="BK134" s="296"/>
      <c r="BL134" s="302"/>
    </row>
    <row r="135" spans="1:64" ht="15" customHeight="1">
      <c r="A135" s="442"/>
      <c r="B135" s="457"/>
      <c r="C135" s="245"/>
      <c r="D135" s="211"/>
      <c r="E135" s="214" t="str">
        <f>Manning!E140</f>
        <v>SEAMSTRESS / TAILOR</v>
      </c>
      <c r="F135" s="214">
        <f>Manning!F140</f>
        <v>0</v>
      </c>
      <c r="G135" s="215">
        <f>Manning!H140</f>
        <v>1</v>
      </c>
      <c r="H135" s="215" t="str">
        <f>Manning!I140</f>
        <v>L</v>
      </c>
      <c r="I135" s="215" t="str">
        <f>Manning!J140</f>
        <v>L7</v>
      </c>
      <c r="J135" s="215"/>
      <c r="K135" s="215">
        <f>Manning!K140</f>
        <v>0</v>
      </c>
      <c r="L135" s="215">
        <f>Manning!L140</f>
        <v>0</v>
      </c>
      <c r="M135" s="215">
        <f>Manning!M140</f>
        <v>0</v>
      </c>
      <c r="N135" s="215">
        <f>Manning!N140</f>
        <v>0</v>
      </c>
      <c r="O135" s="215">
        <f>Manning!O140</f>
        <v>0</v>
      </c>
      <c r="P135" s="215">
        <f>Manning!P140</f>
        <v>0</v>
      </c>
      <c r="Q135" s="215">
        <f>Manning!Q140</f>
        <v>0</v>
      </c>
      <c r="R135" s="215">
        <f>Manning!R140</f>
        <v>0</v>
      </c>
      <c r="S135" s="215">
        <f>Manning!S140</f>
        <v>0</v>
      </c>
      <c r="T135" s="215">
        <f>Manning!T140</f>
        <v>0</v>
      </c>
      <c r="U135" s="215">
        <f>Manning!U140</f>
        <v>0</v>
      </c>
      <c r="V135" s="215">
        <f>Manning!W140</f>
        <v>1</v>
      </c>
      <c r="W135" s="152"/>
      <c r="X135" s="516">
        <f>K135*'Salary Level'!$M140</f>
        <v>0</v>
      </c>
      <c r="Y135" s="516">
        <f>L135*'Salary Level'!$M140</f>
        <v>0</v>
      </c>
      <c r="Z135" s="516">
        <f>M135*'Salary Level'!$M140</f>
        <v>0</v>
      </c>
      <c r="AA135" s="516">
        <f>N135*'Salary Level'!$M140</f>
        <v>0</v>
      </c>
      <c r="AB135" s="516">
        <f>O135*'Salary Level'!$M140</f>
        <v>0</v>
      </c>
      <c r="AC135" s="516">
        <f>P135*'Salary Level'!$M140</f>
        <v>0</v>
      </c>
      <c r="AD135" s="516">
        <f>Q135*'Salary Level'!$M140</f>
        <v>0</v>
      </c>
      <c r="AE135" s="498">
        <f>R135*'Salary Level'!$M140</f>
        <v>0</v>
      </c>
      <c r="AF135" s="516">
        <f>S135*'Salary Level'!$M140</f>
        <v>0</v>
      </c>
      <c r="AG135" s="516">
        <f>T135*'Salary Level'!$M140</f>
        <v>0</v>
      </c>
      <c r="AH135" s="516">
        <f>U135*'Salary Level'!$M140</f>
        <v>0</v>
      </c>
      <c r="AI135" s="498">
        <f>V135*'Salary Level'!$M140</f>
        <v>3550</v>
      </c>
      <c r="AJ135" s="498">
        <f>V135*'Salary Level'!$M140</f>
        <v>3550</v>
      </c>
      <c r="AK135" s="602">
        <f t="shared" si="9"/>
        <v>7100</v>
      </c>
      <c r="AL135" s="25"/>
      <c r="AM135" s="25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296"/>
      <c r="BA135" s="296"/>
      <c r="BB135" s="296"/>
      <c r="BC135" s="296"/>
      <c r="BD135" s="296"/>
      <c r="BE135" s="296"/>
      <c r="BF135" s="296"/>
      <c r="BG135" s="296"/>
      <c r="BH135" s="296"/>
      <c r="BI135" s="296"/>
      <c r="BJ135" s="296"/>
      <c r="BK135" s="296"/>
      <c r="BL135" s="302"/>
    </row>
    <row r="136" spans="1:64" ht="15" customHeight="1">
      <c r="A136" s="442"/>
      <c r="B136" s="457"/>
      <c r="C136" s="245"/>
      <c r="D136" s="211"/>
      <c r="E136" s="214" t="str">
        <f>Manning!E141</f>
        <v>LINEN ATTENDANT</v>
      </c>
      <c r="F136" s="214"/>
      <c r="G136" s="215">
        <f>Manning!H141</f>
        <v>2</v>
      </c>
      <c r="H136" s="215" t="str">
        <f>Manning!I141</f>
        <v>L</v>
      </c>
      <c r="I136" s="215" t="str">
        <f>Manning!J141</f>
        <v>L7</v>
      </c>
      <c r="J136" s="215"/>
      <c r="K136" s="215">
        <f>Manning!K141</f>
        <v>0</v>
      </c>
      <c r="L136" s="215">
        <f>Manning!L141</f>
        <v>0</v>
      </c>
      <c r="M136" s="215">
        <f>Manning!M141</f>
        <v>0</v>
      </c>
      <c r="N136" s="215">
        <f>Manning!N141</f>
        <v>0</v>
      </c>
      <c r="O136" s="215">
        <f>Manning!O141</f>
        <v>0</v>
      </c>
      <c r="P136" s="215">
        <f>Manning!P141</f>
        <v>0</v>
      </c>
      <c r="Q136" s="215">
        <f>Manning!Q141</f>
        <v>0</v>
      </c>
      <c r="R136" s="215">
        <f>Manning!R141</f>
        <v>0</v>
      </c>
      <c r="S136" s="215">
        <f>Manning!S141</f>
        <v>0</v>
      </c>
      <c r="T136" s="215">
        <f>Manning!T141</f>
        <v>0</v>
      </c>
      <c r="U136" s="215">
        <f>Manning!U141</f>
        <v>0</v>
      </c>
      <c r="V136" s="215">
        <f>Manning!W141</f>
        <v>2</v>
      </c>
      <c r="W136" s="152"/>
      <c r="X136" s="516">
        <f>K136*'Salary Level'!$M141</f>
        <v>0</v>
      </c>
      <c r="Y136" s="516">
        <f>L136*'Salary Level'!$M141</f>
        <v>0</v>
      </c>
      <c r="Z136" s="516">
        <f>M136*'Salary Level'!$M141</f>
        <v>0</v>
      </c>
      <c r="AA136" s="516">
        <f>N136*'Salary Level'!$M141</f>
        <v>0</v>
      </c>
      <c r="AB136" s="516">
        <f>O136*'Salary Level'!$M141</f>
        <v>0</v>
      </c>
      <c r="AC136" s="516">
        <f>P136*'Salary Level'!$M141</f>
        <v>0</v>
      </c>
      <c r="AD136" s="516">
        <f>Q136*'Salary Level'!$M141</f>
        <v>0</v>
      </c>
      <c r="AE136" s="498">
        <f>R136*'Salary Level'!$M141</f>
        <v>0</v>
      </c>
      <c r="AF136" s="516">
        <f>S136*'Salary Level'!$M141</f>
        <v>0</v>
      </c>
      <c r="AG136" s="516">
        <f>T136*'Salary Level'!$M141</f>
        <v>0</v>
      </c>
      <c r="AH136" s="516">
        <f>U136*'Salary Level'!$M141</f>
        <v>0</v>
      </c>
      <c r="AI136" s="498">
        <f>V136*'Salary Level'!$M141</f>
        <v>4970</v>
      </c>
      <c r="AJ136" s="498">
        <f>V136*'Salary Level'!$M141</f>
        <v>4970</v>
      </c>
      <c r="AK136" s="602">
        <f t="shared" si="9"/>
        <v>9940</v>
      </c>
      <c r="AL136" s="25"/>
      <c r="AM136" s="25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296"/>
      <c r="BA136" s="296"/>
      <c r="BB136" s="296"/>
      <c r="BC136" s="296"/>
      <c r="BD136" s="296"/>
      <c r="BE136" s="296"/>
      <c r="BF136" s="296"/>
      <c r="BG136" s="296"/>
      <c r="BH136" s="296"/>
      <c r="BI136" s="296"/>
      <c r="BJ136" s="296"/>
      <c r="BK136" s="296"/>
      <c r="BL136" s="302"/>
    </row>
    <row r="137" spans="1:64" s="4" customFormat="1" ht="15" customHeight="1">
      <c r="A137" s="442"/>
      <c r="B137" s="457"/>
      <c r="C137" s="245"/>
      <c r="D137" s="211"/>
      <c r="E137" s="214" t="str">
        <f>Manning!E142</f>
        <v xml:space="preserve">ADDITIONAL POSITION </v>
      </c>
      <c r="F137" s="214"/>
      <c r="G137" s="215">
        <f>Manning!H142</f>
        <v>0</v>
      </c>
      <c r="H137" s="215" t="str">
        <f>Manning!I142</f>
        <v>L</v>
      </c>
      <c r="I137" s="215">
        <f>Manning!J142</f>
        <v>0</v>
      </c>
      <c r="J137" s="215"/>
      <c r="K137" s="215">
        <f>Manning!K142</f>
        <v>0</v>
      </c>
      <c r="L137" s="215">
        <f>Manning!L142</f>
        <v>0</v>
      </c>
      <c r="M137" s="215">
        <f>Manning!M142</f>
        <v>0</v>
      </c>
      <c r="N137" s="215">
        <f>Manning!N142</f>
        <v>0</v>
      </c>
      <c r="O137" s="215">
        <f>Manning!O142</f>
        <v>0</v>
      </c>
      <c r="P137" s="215">
        <f>Manning!P142</f>
        <v>0</v>
      </c>
      <c r="Q137" s="215">
        <f>Manning!Q142</f>
        <v>0</v>
      </c>
      <c r="R137" s="215">
        <f>Manning!R142</f>
        <v>0</v>
      </c>
      <c r="S137" s="215">
        <f>Manning!S142</f>
        <v>0</v>
      </c>
      <c r="T137" s="215">
        <f>Manning!T142</f>
        <v>0</v>
      </c>
      <c r="U137" s="215">
        <f>Manning!U142</f>
        <v>0</v>
      </c>
      <c r="V137" s="215">
        <f>Manning!W142</f>
        <v>0</v>
      </c>
      <c r="W137" s="152"/>
      <c r="X137" s="516">
        <f>K137*'Salary Level'!$M142</f>
        <v>0</v>
      </c>
      <c r="Y137" s="516">
        <f>L137*'Salary Level'!$M142</f>
        <v>0</v>
      </c>
      <c r="Z137" s="516">
        <f>M137*'Salary Level'!$M142</f>
        <v>0</v>
      </c>
      <c r="AA137" s="516">
        <f>N137*'Salary Level'!$M142</f>
        <v>0</v>
      </c>
      <c r="AB137" s="516">
        <f>O137*'Salary Level'!$M142</f>
        <v>0</v>
      </c>
      <c r="AC137" s="516">
        <f>P137*'Salary Level'!$M142</f>
        <v>0</v>
      </c>
      <c r="AD137" s="516">
        <f>Q137*'Salary Level'!$M142</f>
        <v>0</v>
      </c>
      <c r="AE137" s="498">
        <f>R137*'Salary Level'!$M142</f>
        <v>0</v>
      </c>
      <c r="AF137" s="516">
        <f>S137*'Salary Level'!$M142</f>
        <v>0</v>
      </c>
      <c r="AG137" s="516">
        <f>T137*'Salary Level'!$M142</f>
        <v>0</v>
      </c>
      <c r="AH137" s="516">
        <f>U137*'Salary Level'!$M142</f>
        <v>0</v>
      </c>
      <c r="AI137" s="498">
        <f>V137*'Salary Level'!$M142</f>
        <v>0</v>
      </c>
      <c r="AJ137" s="498">
        <f>V137*'Salary Level'!$M142</f>
        <v>0</v>
      </c>
      <c r="AK137" s="602">
        <f t="shared" si="9"/>
        <v>0</v>
      </c>
      <c r="AL137" s="25"/>
      <c r="AM137" s="25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296"/>
      <c r="BA137" s="296"/>
      <c r="BB137" s="296"/>
      <c r="BC137" s="296"/>
      <c r="BD137" s="296"/>
      <c r="BE137" s="296"/>
      <c r="BF137" s="296"/>
      <c r="BG137" s="296"/>
      <c r="BH137" s="296"/>
      <c r="BI137" s="296"/>
      <c r="BJ137" s="296"/>
      <c r="BK137" s="296"/>
      <c r="BL137" s="302"/>
    </row>
    <row r="138" spans="1:64" s="4" customFormat="1" ht="15" customHeight="1">
      <c r="A138" s="442"/>
      <c r="B138" s="457"/>
      <c r="C138" s="245"/>
      <c r="D138" s="211"/>
      <c r="E138" s="216"/>
      <c r="F138" s="216"/>
      <c r="G138" s="216"/>
      <c r="H138" s="216"/>
      <c r="I138" s="216"/>
      <c r="J138" s="216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108"/>
      <c r="X138" s="196"/>
      <c r="Y138" s="196"/>
      <c r="Z138" s="196"/>
      <c r="AA138" s="196"/>
      <c r="AB138" s="196"/>
      <c r="AC138" s="196"/>
      <c r="AD138" s="196"/>
      <c r="AE138" s="196"/>
      <c r="AF138" s="196"/>
      <c r="AG138" s="196"/>
      <c r="AH138" s="196"/>
      <c r="AI138" s="196"/>
      <c r="AJ138" s="196"/>
      <c r="AK138" s="602">
        <f t="shared" si="9"/>
        <v>0</v>
      </c>
      <c r="AL138" s="25"/>
      <c r="AM138" s="25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296"/>
      <c r="BA138" s="296"/>
      <c r="BB138" s="296"/>
      <c r="BC138" s="296"/>
      <c r="BD138" s="296"/>
      <c r="BE138" s="296"/>
      <c r="BF138" s="296"/>
      <c r="BG138" s="296"/>
      <c r="BH138" s="296"/>
      <c r="BI138" s="296"/>
      <c r="BJ138" s="296"/>
      <c r="BK138" s="296"/>
      <c r="BL138" s="302"/>
    </row>
    <row r="139" spans="1:64" s="4" customFormat="1" ht="15" customHeight="1">
      <c r="A139" s="442"/>
      <c r="B139" s="457"/>
      <c r="C139" s="245"/>
      <c r="D139" s="211"/>
      <c r="E139" s="221" t="str">
        <f>"TOTAL "&amp;E128</f>
        <v xml:space="preserve">TOTAL LAUNDRY / LINEN / UNIFORM </v>
      </c>
      <c r="F139" s="221"/>
      <c r="G139" s="226">
        <f>SUM(G129:G138)</f>
        <v>10</v>
      </c>
      <c r="H139" s="221"/>
      <c r="I139" s="221"/>
      <c r="J139" s="221"/>
      <c r="K139" s="226">
        <f>Manning!K144</f>
        <v>0</v>
      </c>
      <c r="L139" s="226">
        <f>Manning!L144</f>
        <v>0</v>
      </c>
      <c r="M139" s="226">
        <f>Manning!M144</f>
        <v>0</v>
      </c>
      <c r="N139" s="226">
        <f>Manning!N144</f>
        <v>0</v>
      </c>
      <c r="O139" s="226">
        <f>Manning!O144</f>
        <v>0</v>
      </c>
      <c r="P139" s="226">
        <f>Manning!P144</f>
        <v>0</v>
      </c>
      <c r="Q139" s="226">
        <f>Manning!Q144</f>
        <v>0</v>
      </c>
      <c r="R139" s="226">
        <f>Manning!R144</f>
        <v>0</v>
      </c>
      <c r="S139" s="226">
        <f>Manning!S144</f>
        <v>0</v>
      </c>
      <c r="T139" s="226">
        <f>Manning!T144</f>
        <v>0</v>
      </c>
      <c r="U139" s="226">
        <f>Manning!U144</f>
        <v>3</v>
      </c>
      <c r="V139" s="226">
        <f>Manning!W144</f>
        <v>10</v>
      </c>
      <c r="W139" s="57"/>
      <c r="X139" s="507">
        <f>SUM(X129:X138)</f>
        <v>0</v>
      </c>
      <c r="Y139" s="507">
        <f t="shared" ref="Y139:AI139" si="16">SUM(Y129:Y138)</f>
        <v>0</v>
      </c>
      <c r="Z139" s="507">
        <f t="shared" si="16"/>
        <v>0</v>
      </c>
      <c r="AA139" s="507">
        <f t="shared" si="16"/>
        <v>0</v>
      </c>
      <c r="AB139" s="507">
        <f t="shared" si="16"/>
        <v>0</v>
      </c>
      <c r="AC139" s="507">
        <f t="shared" si="16"/>
        <v>0</v>
      </c>
      <c r="AD139" s="507">
        <f t="shared" si="16"/>
        <v>0</v>
      </c>
      <c r="AE139" s="507">
        <f t="shared" si="16"/>
        <v>0</v>
      </c>
      <c r="AF139" s="507">
        <f t="shared" si="16"/>
        <v>0</v>
      </c>
      <c r="AG139" s="507">
        <f t="shared" si="16"/>
        <v>0</v>
      </c>
      <c r="AH139" s="507">
        <f t="shared" si="16"/>
        <v>18105</v>
      </c>
      <c r="AI139" s="507">
        <f t="shared" si="16"/>
        <v>36920</v>
      </c>
      <c r="AJ139" s="507">
        <f>SUM(AJ129:AJ138)</f>
        <v>36920</v>
      </c>
      <c r="AK139" s="602">
        <f t="shared" si="9"/>
        <v>91945</v>
      </c>
      <c r="AL139" s="25"/>
      <c r="AM139" s="25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296"/>
      <c r="BA139" s="296"/>
      <c r="BB139" s="296"/>
      <c r="BC139" s="296"/>
      <c r="BD139" s="296"/>
      <c r="BE139" s="296"/>
      <c r="BF139" s="296"/>
      <c r="BG139" s="296"/>
      <c r="BH139" s="296"/>
      <c r="BI139" s="296"/>
      <c r="BJ139" s="296"/>
      <c r="BK139" s="296"/>
      <c r="BL139" s="302"/>
    </row>
    <row r="140" spans="1:64" ht="15" customHeight="1">
      <c r="A140" s="442"/>
      <c r="B140" s="457"/>
      <c r="C140" s="245"/>
      <c r="D140" s="242"/>
      <c r="E140" s="243"/>
      <c r="F140" s="243"/>
      <c r="G140" s="243"/>
      <c r="H140" s="243"/>
      <c r="I140" s="243"/>
      <c r="J140" s="243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3"/>
      <c r="X140" s="520"/>
      <c r="Y140" s="520"/>
      <c r="Z140" s="520"/>
      <c r="AA140" s="520"/>
      <c r="AB140" s="520"/>
      <c r="AC140" s="520"/>
      <c r="AD140" s="520"/>
      <c r="AE140" s="520"/>
      <c r="AF140" s="520"/>
      <c r="AG140" s="520"/>
      <c r="AH140" s="520"/>
      <c r="AI140" s="520"/>
      <c r="AJ140" s="521"/>
      <c r="AK140" s="602">
        <f t="shared" si="9"/>
        <v>0</v>
      </c>
      <c r="AL140" s="25"/>
      <c r="AM140" s="25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296"/>
      <c r="BA140" s="296"/>
      <c r="BB140" s="296"/>
      <c r="BC140" s="296"/>
      <c r="BD140" s="296"/>
      <c r="BE140" s="296"/>
      <c r="BF140" s="296"/>
      <c r="BG140" s="296"/>
      <c r="BH140" s="296"/>
      <c r="BI140" s="296"/>
      <c r="BJ140" s="296"/>
      <c r="BK140" s="296"/>
      <c r="BL140" s="302"/>
    </row>
    <row r="141" spans="1:64" ht="15" customHeight="1">
      <c r="A141" s="442"/>
      <c r="B141" s="457"/>
      <c r="C141" s="245"/>
      <c r="D141" s="211"/>
      <c r="E141" s="212" t="str">
        <f>Manning!E146</f>
        <v>HEALTH CLUB &amp; RECREATION</v>
      </c>
      <c r="F141" s="212"/>
      <c r="G141" s="212"/>
      <c r="H141" s="212"/>
      <c r="I141" s="212"/>
      <c r="J141" s="212"/>
      <c r="K141" s="276"/>
      <c r="L141" s="276"/>
      <c r="M141" s="276"/>
      <c r="N141" s="276"/>
      <c r="O141" s="276"/>
      <c r="P141" s="276"/>
      <c r="Q141" s="276"/>
      <c r="R141" s="276"/>
      <c r="S141" s="276"/>
      <c r="T141" s="276"/>
      <c r="U141" s="276"/>
      <c r="V141" s="276"/>
      <c r="W141" s="72"/>
      <c r="X141" s="496"/>
      <c r="Y141" s="496"/>
      <c r="Z141" s="496"/>
      <c r="AA141" s="496"/>
      <c r="AB141" s="496"/>
      <c r="AC141" s="496"/>
      <c r="AD141" s="496"/>
      <c r="AE141" s="496"/>
      <c r="AF141" s="496"/>
      <c r="AG141" s="496"/>
      <c r="AH141" s="496"/>
      <c r="AI141" s="496"/>
      <c r="AJ141" s="496"/>
      <c r="AK141" s="602">
        <f t="shared" si="9"/>
        <v>0</v>
      </c>
      <c r="AL141" s="25"/>
      <c r="AM141" s="25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296"/>
      <c r="BA141" s="296"/>
      <c r="BB141" s="296"/>
      <c r="BC141" s="296"/>
      <c r="BD141" s="296"/>
      <c r="BE141" s="296"/>
      <c r="BF141" s="296"/>
      <c r="BG141" s="296"/>
      <c r="BH141" s="296"/>
      <c r="BI141" s="296"/>
      <c r="BJ141" s="296"/>
      <c r="BK141" s="296"/>
      <c r="BL141" s="302"/>
    </row>
    <row r="142" spans="1:64" s="4" customFormat="1" ht="15" customHeight="1">
      <c r="A142" s="442"/>
      <c r="B142" s="457"/>
      <c r="C142" s="245"/>
      <c r="D142" s="211"/>
      <c r="E142" s="213"/>
      <c r="F142" s="213"/>
      <c r="G142" s="213"/>
      <c r="H142" s="213"/>
      <c r="I142" s="213"/>
      <c r="J142" s="213"/>
      <c r="K142" s="277"/>
      <c r="L142" s="277"/>
      <c r="M142" s="277"/>
      <c r="N142" s="277"/>
      <c r="O142" s="277"/>
      <c r="P142" s="277"/>
      <c r="Q142" s="277"/>
      <c r="R142" s="277"/>
      <c r="S142" s="277"/>
      <c r="T142" s="277"/>
      <c r="U142" s="277"/>
      <c r="V142" s="277"/>
      <c r="W142" s="55"/>
      <c r="X142" s="497"/>
      <c r="Y142" s="497"/>
      <c r="Z142" s="497"/>
      <c r="AA142" s="497"/>
      <c r="AB142" s="497"/>
      <c r="AC142" s="497"/>
      <c r="AD142" s="497"/>
      <c r="AE142" s="497"/>
      <c r="AF142" s="497"/>
      <c r="AG142" s="497"/>
      <c r="AH142" s="497"/>
      <c r="AI142" s="497"/>
      <c r="AJ142" s="497"/>
      <c r="AK142" s="602">
        <f t="shared" si="9"/>
        <v>0</v>
      </c>
      <c r="AL142" s="25"/>
      <c r="AM142" s="25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296"/>
      <c r="BA142" s="296"/>
      <c r="BB142" s="296"/>
      <c r="BC142" s="296"/>
      <c r="BD142" s="296"/>
      <c r="BE142" s="296"/>
      <c r="BF142" s="296"/>
      <c r="BG142" s="296"/>
      <c r="BH142" s="296"/>
      <c r="BI142" s="296"/>
      <c r="BJ142" s="296"/>
      <c r="BK142" s="296"/>
      <c r="BL142" s="302"/>
    </row>
    <row r="143" spans="1:64" ht="15" customHeight="1">
      <c r="A143" s="442"/>
      <c r="B143" s="457"/>
      <c r="C143" s="245"/>
      <c r="D143" s="211"/>
      <c r="E143" s="214" t="str">
        <f>Manning!E148</f>
        <v>HEALTH CLUB MANAGER</v>
      </c>
      <c r="F143" s="214">
        <f>Manning!F148</f>
        <v>0</v>
      </c>
      <c r="G143" s="215">
        <f>Manning!H148</f>
        <v>1</v>
      </c>
      <c r="H143" s="215" t="str">
        <f>Manning!I148</f>
        <v>L</v>
      </c>
      <c r="I143" s="215" t="str">
        <f>Manning!J148</f>
        <v>L3</v>
      </c>
      <c r="J143" s="215"/>
      <c r="K143" s="215">
        <f>Manning!K148</f>
        <v>0</v>
      </c>
      <c r="L143" s="215">
        <f>Manning!L148</f>
        <v>0</v>
      </c>
      <c r="M143" s="215">
        <f>Manning!M148</f>
        <v>0</v>
      </c>
      <c r="N143" s="215">
        <f>Manning!N148</f>
        <v>0</v>
      </c>
      <c r="O143" s="215">
        <f>Manning!O148</f>
        <v>0</v>
      </c>
      <c r="P143" s="215">
        <f>Manning!P148</f>
        <v>0</v>
      </c>
      <c r="Q143" s="215">
        <f>Manning!Q148</f>
        <v>0</v>
      </c>
      <c r="R143" s="215">
        <f>Manning!R148</f>
        <v>0</v>
      </c>
      <c r="S143" s="215">
        <f>Manning!S148</f>
        <v>0</v>
      </c>
      <c r="T143" s="215">
        <f>Manning!T148</f>
        <v>0</v>
      </c>
      <c r="U143" s="215">
        <f>Manning!U148</f>
        <v>1</v>
      </c>
      <c r="V143" s="215">
        <f>Manning!W148</f>
        <v>1</v>
      </c>
      <c r="W143" s="147"/>
      <c r="X143" s="498">
        <f>K143*'Salary Level'!$M148</f>
        <v>0</v>
      </c>
      <c r="Y143" s="498">
        <f>L143*'Salary Level'!$M148</f>
        <v>0</v>
      </c>
      <c r="Z143" s="498">
        <f>M143*'Salary Level'!$M148</f>
        <v>0</v>
      </c>
      <c r="AA143" s="498">
        <f>N143*'Salary Level'!$M148</f>
        <v>0</v>
      </c>
      <c r="AB143" s="498">
        <f>O143*'Salary Level'!$M148</f>
        <v>0</v>
      </c>
      <c r="AC143" s="498">
        <f>P143*'Salary Level'!$M148</f>
        <v>0</v>
      </c>
      <c r="AD143" s="498">
        <f>Q143*'Salary Level'!$M148</f>
        <v>0</v>
      </c>
      <c r="AE143" s="498">
        <f>R143*'Salary Level'!$M148</f>
        <v>0</v>
      </c>
      <c r="AF143" s="498">
        <f>S143*'Salary Level'!$M148</f>
        <v>0</v>
      </c>
      <c r="AG143" s="498">
        <f>T143*'Salary Level'!$M148</f>
        <v>0</v>
      </c>
      <c r="AH143" s="498">
        <f>U143*'Salary Level'!$M148</f>
        <v>14200</v>
      </c>
      <c r="AI143" s="498">
        <f>V143*'Salary Level'!$M148</f>
        <v>14200</v>
      </c>
      <c r="AJ143" s="498">
        <f>V143*'Salary Level'!$M148</f>
        <v>14200</v>
      </c>
      <c r="AK143" s="602">
        <f t="shared" si="9"/>
        <v>42600</v>
      </c>
      <c r="AL143" s="163"/>
      <c r="AM143" s="163"/>
      <c r="AN143" s="174"/>
      <c r="AO143" s="174"/>
      <c r="AP143" s="174"/>
      <c r="AQ143" s="174"/>
      <c r="AR143" s="174"/>
      <c r="AS143" s="174"/>
      <c r="AT143" s="174"/>
      <c r="AU143" s="174"/>
      <c r="AV143" s="174"/>
      <c r="AW143" s="174"/>
      <c r="AX143" s="14"/>
      <c r="AY143" s="163"/>
      <c r="AZ143" s="293"/>
      <c r="BA143" s="293"/>
      <c r="BB143" s="293"/>
      <c r="BC143" s="293"/>
      <c r="BD143" s="293"/>
      <c r="BE143" s="293"/>
      <c r="BF143" s="293"/>
      <c r="BG143" s="293"/>
      <c r="BH143" s="293"/>
      <c r="BI143" s="293"/>
      <c r="BJ143" s="293"/>
      <c r="BK143" s="293"/>
      <c r="BL143" s="293"/>
    </row>
    <row r="144" spans="1:64" s="4" customFormat="1" ht="15" customHeight="1">
      <c r="A144" s="442"/>
      <c r="B144" s="457"/>
      <c r="C144" s="245"/>
      <c r="D144" s="211"/>
      <c r="E144" s="214" t="str">
        <f>Manning!E149</f>
        <v>HEALTH CLUB ASSISTANT MANAGER</v>
      </c>
      <c r="F144" s="214">
        <f>Manning!F149</f>
        <v>0</v>
      </c>
      <c r="G144" s="215">
        <f>Manning!H149</f>
        <v>0</v>
      </c>
      <c r="H144" s="215" t="str">
        <f>Manning!I149</f>
        <v>L</v>
      </c>
      <c r="I144" s="215">
        <f>Manning!J149</f>
        <v>0</v>
      </c>
      <c r="J144" s="215"/>
      <c r="K144" s="215">
        <f>Manning!K149</f>
        <v>0</v>
      </c>
      <c r="L144" s="215">
        <f>Manning!L149</f>
        <v>0</v>
      </c>
      <c r="M144" s="215">
        <f>Manning!M149</f>
        <v>0</v>
      </c>
      <c r="N144" s="215">
        <f>Manning!N149</f>
        <v>0</v>
      </c>
      <c r="O144" s="215">
        <f>Manning!O149</f>
        <v>0</v>
      </c>
      <c r="P144" s="215">
        <f>Manning!P149</f>
        <v>0</v>
      </c>
      <c r="Q144" s="215">
        <f>Manning!Q149</f>
        <v>0</v>
      </c>
      <c r="R144" s="215">
        <f>Manning!R149</f>
        <v>0</v>
      </c>
      <c r="S144" s="215">
        <f>Manning!S149</f>
        <v>0</v>
      </c>
      <c r="T144" s="215">
        <f>Manning!T149</f>
        <v>0</v>
      </c>
      <c r="U144" s="215">
        <f>Manning!U149</f>
        <v>0</v>
      </c>
      <c r="V144" s="215">
        <f>Manning!W149</f>
        <v>0</v>
      </c>
      <c r="W144" s="147"/>
      <c r="X144" s="498">
        <f>K144*'Salary Level'!$M149</f>
        <v>0</v>
      </c>
      <c r="Y144" s="498">
        <f>L144*'Salary Level'!$M149</f>
        <v>0</v>
      </c>
      <c r="Z144" s="498">
        <f>M144*'Salary Level'!$M149</f>
        <v>0</v>
      </c>
      <c r="AA144" s="498">
        <f>N144*'Salary Level'!$M149</f>
        <v>0</v>
      </c>
      <c r="AB144" s="498">
        <f>O144*'Salary Level'!$M149</f>
        <v>0</v>
      </c>
      <c r="AC144" s="498">
        <f>P144*'Salary Level'!$M149</f>
        <v>0</v>
      </c>
      <c r="AD144" s="498">
        <f>Q144*'Salary Level'!$M149</f>
        <v>0</v>
      </c>
      <c r="AE144" s="498">
        <f>R144*'Salary Level'!$M149</f>
        <v>0</v>
      </c>
      <c r="AF144" s="498">
        <f>S144*'Salary Level'!$M149</f>
        <v>0</v>
      </c>
      <c r="AG144" s="498">
        <f>T144*'Salary Level'!$M149</f>
        <v>0</v>
      </c>
      <c r="AH144" s="498">
        <f>U144*'Salary Level'!$M149</f>
        <v>0</v>
      </c>
      <c r="AI144" s="498">
        <f>V144*'Salary Level'!$M149</f>
        <v>0</v>
      </c>
      <c r="AJ144" s="498">
        <f>V144*'Salary Level'!$M149</f>
        <v>0</v>
      </c>
      <c r="AK144" s="602">
        <f t="shared" ref="AK144:AK207" si="17">SUM(X144:AJ144)</f>
        <v>0</v>
      </c>
      <c r="AL144" s="25"/>
      <c r="AM144" s="25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3"/>
      <c r="AZ144" s="49"/>
      <c r="BA144" s="49"/>
      <c r="BB144" s="49"/>
      <c r="BC144" s="49"/>
      <c r="BD144" s="49"/>
      <c r="BE144" s="49"/>
      <c r="BF144" s="49"/>
      <c r="BG144" s="49"/>
      <c r="BH144" s="49"/>
      <c r="BI144" s="49"/>
      <c r="BJ144" s="49"/>
      <c r="BK144" s="49"/>
      <c r="BL144" s="49"/>
    </row>
    <row r="145" spans="1:64" ht="15" customHeight="1">
      <c r="A145" s="442"/>
      <c r="B145" s="457"/>
      <c r="C145" s="245"/>
      <c r="D145" s="211"/>
      <c r="E145" s="214" t="str">
        <f>Manning!E150</f>
        <v>RECEPTIONIST</v>
      </c>
      <c r="F145" s="214">
        <f>Manning!F150</f>
        <v>0</v>
      </c>
      <c r="G145" s="215">
        <f>Manning!H150</f>
        <v>2</v>
      </c>
      <c r="H145" s="215" t="str">
        <f>Manning!I150</f>
        <v>L</v>
      </c>
      <c r="I145" s="215" t="str">
        <f>Manning!J150</f>
        <v>L7</v>
      </c>
      <c r="J145" s="215"/>
      <c r="K145" s="215">
        <f>Manning!K150</f>
        <v>0</v>
      </c>
      <c r="L145" s="215">
        <f>Manning!L150</f>
        <v>0</v>
      </c>
      <c r="M145" s="215">
        <f>Manning!M150</f>
        <v>0</v>
      </c>
      <c r="N145" s="215">
        <f>Manning!N150</f>
        <v>0</v>
      </c>
      <c r="O145" s="215">
        <f>Manning!O150</f>
        <v>0</v>
      </c>
      <c r="P145" s="215">
        <f>Manning!P150</f>
        <v>0</v>
      </c>
      <c r="Q145" s="215">
        <f>Manning!Q150</f>
        <v>0</v>
      </c>
      <c r="R145" s="215">
        <f>Manning!R150</f>
        <v>0</v>
      </c>
      <c r="S145" s="215">
        <f>Manning!S150</f>
        <v>0</v>
      </c>
      <c r="T145" s="215">
        <f>Manning!T150</f>
        <v>0</v>
      </c>
      <c r="U145" s="215">
        <f>Manning!U150</f>
        <v>0</v>
      </c>
      <c r="V145" s="215">
        <f>Manning!W150</f>
        <v>2</v>
      </c>
      <c r="W145" s="147"/>
      <c r="X145" s="498">
        <f>K145*'Salary Level'!$M150</f>
        <v>0</v>
      </c>
      <c r="Y145" s="498">
        <f>L145*'Salary Level'!$M150</f>
        <v>0</v>
      </c>
      <c r="Z145" s="498">
        <f>M145*'Salary Level'!$M150</f>
        <v>0</v>
      </c>
      <c r="AA145" s="498">
        <f>N145*'Salary Level'!$M150</f>
        <v>0</v>
      </c>
      <c r="AB145" s="498">
        <f>O145*'Salary Level'!$M150</f>
        <v>0</v>
      </c>
      <c r="AC145" s="498">
        <f>P145*'Salary Level'!$M150</f>
        <v>0</v>
      </c>
      <c r="AD145" s="498">
        <f>Q145*'Salary Level'!$M150</f>
        <v>0</v>
      </c>
      <c r="AE145" s="498">
        <f>R145*'Salary Level'!$M150</f>
        <v>0</v>
      </c>
      <c r="AF145" s="498">
        <f>S145*'Salary Level'!$M150</f>
        <v>0</v>
      </c>
      <c r="AG145" s="498">
        <f>T145*'Salary Level'!$M150</f>
        <v>0</v>
      </c>
      <c r="AH145" s="498">
        <f>U145*'Salary Level'!$M150</f>
        <v>0</v>
      </c>
      <c r="AI145" s="498">
        <f>V145*'Salary Level'!$M150</f>
        <v>5680</v>
      </c>
      <c r="AJ145" s="498">
        <f>V145*'Salary Level'!$M150</f>
        <v>5680</v>
      </c>
      <c r="AK145" s="602">
        <f t="shared" si="17"/>
        <v>11360</v>
      </c>
      <c r="AL145" s="174"/>
      <c r="AM145" s="174"/>
      <c r="AN145" s="174"/>
      <c r="AO145" s="174"/>
      <c r="AP145" s="174"/>
      <c r="AQ145" s="174"/>
      <c r="AR145" s="174"/>
      <c r="AS145" s="174"/>
      <c r="AT145" s="174"/>
      <c r="AU145" s="174"/>
      <c r="AV145" s="174"/>
      <c r="AW145" s="174"/>
      <c r="AX145" s="14"/>
      <c r="AY145" s="163"/>
      <c r="AZ145" s="305"/>
      <c r="BA145" s="305"/>
      <c r="BB145" s="305"/>
      <c r="BC145" s="305"/>
      <c r="BD145" s="305"/>
      <c r="BE145" s="305"/>
      <c r="BF145" s="305"/>
      <c r="BG145" s="305"/>
      <c r="BH145" s="305"/>
      <c r="BI145" s="305"/>
      <c r="BJ145" s="305"/>
      <c r="BK145" s="305"/>
      <c r="BL145" s="305"/>
    </row>
    <row r="146" spans="1:64" ht="15" customHeight="1">
      <c r="A146" s="442"/>
      <c r="B146" s="457"/>
      <c r="C146" s="245"/>
      <c r="D146" s="211"/>
      <c r="E146" s="214" t="str">
        <f>Manning!E151</f>
        <v>GYM INSTRUCTOR</v>
      </c>
      <c r="F146" s="214">
        <f>Manning!F151</f>
        <v>0</v>
      </c>
      <c r="G146" s="215">
        <f>Manning!H151</f>
        <v>1</v>
      </c>
      <c r="H146" s="215" t="str">
        <f>Manning!I151</f>
        <v>L</v>
      </c>
      <c r="I146" s="215" t="str">
        <f>Manning!J151</f>
        <v>L5</v>
      </c>
      <c r="J146" s="215"/>
      <c r="K146" s="215">
        <f>Manning!K151</f>
        <v>0</v>
      </c>
      <c r="L146" s="215">
        <f>Manning!L151</f>
        <v>0</v>
      </c>
      <c r="M146" s="215">
        <f>Manning!M151</f>
        <v>0</v>
      </c>
      <c r="N146" s="215">
        <f>Manning!N151</f>
        <v>0</v>
      </c>
      <c r="O146" s="215">
        <f>Manning!O151</f>
        <v>0</v>
      </c>
      <c r="P146" s="215">
        <f>Manning!P151</f>
        <v>0</v>
      </c>
      <c r="Q146" s="215">
        <f>Manning!Q151</f>
        <v>0</v>
      </c>
      <c r="R146" s="215">
        <f>Manning!R151</f>
        <v>0</v>
      </c>
      <c r="S146" s="215">
        <f>Manning!S151</f>
        <v>0</v>
      </c>
      <c r="T146" s="215">
        <f>Manning!T151</f>
        <v>0</v>
      </c>
      <c r="U146" s="215">
        <f>Manning!U151</f>
        <v>0</v>
      </c>
      <c r="V146" s="215">
        <f>Manning!W151</f>
        <v>1</v>
      </c>
      <c r="W146" s="147"/>
      <c r="X146" s="498">
        <f>K146*'Salary Level'!$M151</f>
        <v>0</v>
      </c>
      <c r="Y146" s="498">
        <f>L146*'Salary Level'!$M151</f>
        <v>0</v>
      </c>
      <c r="Z146" s="498">
        <f>M146*'Salary Level'!$M151</f>
        <v>0</v>
      </c>
      <c r="AA146" s="498">
        <f>N146*'Salary Level'!$M151</f>
        <v>0</v>
      </c>
      <c r="AB146" s="498">
        <f>O146*'Salary Level'!$M151</f>
        <v>0</v>
      </c>
      <c r="AC146" s="498">
        <f>P146*'Salary Level'!$M151</f>
        <v>0</v>
      </c>
      <c r="AD146" s="498">
        <f>Q146*'Salary Level'!$M151</f>
        <v>0</v>
      </c>
      <c r="AE146" s="498">
        <f>R146*'Salary Level'!$M151</f>
        <v>0</v>
      </c>
      <c r="AF146" s="498">
        <f>S146*'Salary Level'!$M151</f>
        <v>0</v>
      </c>
      <c r="AG146" s="498">
        <f>T146*'Salary Level'!$M151</f>
        <v>0</v>
      </c>
      <c r="AH146" s="498">
        <f>U146*'Salary Level'!$M151</f>
        <v>0</v>
      </c>
      <c r="AI146" s="498">
        <f>V146*'Salary Level'!$M151</f>
        <v>4970</v>
      </c>
      <c r="AJ146" s="498">
        <f>V146*'Salary Level'!$M151</f>
        <v>4970</v>
      </c>
      <c r="AK146" s="602">
        <f t="shared" si="17"/>
        <v>9940</v>
      </c>
      <c r="AX146" s="14"/>
      <c r="AY146" s="14"/>
      <c r="AZ146" s="48"/>
      <c r="BA146" s="48"/>
    </row>
    <row r="147" spans="1:64" ht="15" customHeight="1">
      <c r="A147" s="442"/>
      <c r="B147" s="457"/>
      <c r="C147" s="245"/>
      <c r="D147" s="211"/>
      <c r="E147" s="214" t="str">
        <f>Manning!E152</f>
        <v>FITNESS SUPERVISOR</v>
      </c>
      <c r="F147" s="214">
        <f>Manning!F152</f>
        <v>0</v>
      </c>
      <c r="G147" s="215">
        <f>Manning!H152</f>
        <v>0</v>
      </c>
      <c r="H147" s="215" t="str">
        <f>Manning!I152</f>
        <v>L</v>
      </c>
      <c r="I147" s="215">
        <f>Manning!J152</f>
        <v>0</v>
      </c>
      <c r="J147" s="215"/>
      <c r="K147" s="215">
        <f>Manning!K152</f>
        <v>0</v>
      </c>
      <c r="L147" s="215">
        <f>Manning!L152</f>
        <v>0</v>
      </c>
      <c r="M147" s="215">
        <f>Manning!M152</f>
        <v>0</v>
      </c>
      <c r="N147" s="215">
        <f>Manning!N152</f>
        <v>0</v>
      </c>
      <c r="O147" s="215">
        <f>Manning!O152</f>
        <v>0</v>
      </c>
      <c r="P147" s="215">
        <f>Manning!P152</f>
        <v>0</v>
      </c>
      <c r="Q147" s="215">
        <f>Manning!Q152</f>
        <v>0</v>
      </c>
      <c r="R147" s="215">
        <f>Manning!R152</f>
        <v>0</v>
      </c>
      <c r="S147" s="215">
        <f>Manning!S152</f>
        <v>0</v>
      </c>
      <c r="T147" s="215">
        <f>Manning!T152</f>
        <v>0</v>
      </c>
      <c r="U147" s="215">
        <f>Manning!U152</f>
        <v>0</v>
      </c>
      <c r="V147" s="215">
        <f>Manning!W152</f>
        <v>0</v>
      </c>
      <c r="W147" s="147"/>
      <c r="X147" s="498">
        <f>K147*'Salary Level'!$M152</f>
        <v>0</v>
      </c>
      <c r="Y147" s="498">
        <f>L147*'Salary Level'!$M152</f>
        <v>0</v>
      </c>
      <c r="Z147" s="498">
        <f>M147*'Salary Level'!$M152</f>
        <v>0</v>
      </c>
      <c r="AA147" s="498">
        <f>N147*'Salary Level'!$M152</f>
        <v>0</v>
      </c>
      <c r="AB147" s="498">
        <f>O147*'Salary Level'!$M152</f>
        <v>0</v>
      </c>
      <c r="AC147" s="498">
        <f>P147*'Salary Level'!$M152</f>
        <v>0</v>
      </c>
      <c r="AD147" s="498">
        <f>Q147*'Salary Level'!$M152</f>
        <v>0</v>
      </c>
      <c r="AE147" s="498">
        <f>R147*'Salary Level'!$M152</f>
        <v>0</v>
      </c>
      <c r="AF147" s="498">
        <f>S147*'Salary Level'!$M152</f>
        <v>0</v>
      </c>
      <c r="AG147" s="498">
        <f>T147*'Salary Level'!$M152</f>
        <v>0</v>
      </c>
      <c r="AH147" s="498">
        <f>U147*'Salary Level'!$M152</f>
        <v>0</v>
      </c>
      <c r="AI147" s="498">
        <f>V147*'Salary Level'!$M152</f>
        <v>0</v>
      </c>
      <c r="AJ147" s="498">
        <f>V147*'Salary Level'!$M152</f>
        <v>0</v>
      </c>
      <c r="AK147" s="602">
        <f t="shared" si="17"/>
        <v>0</v>
      </c>
      <c r="AL147" s="163"/>
      <c r="AM147" s="163"/>
      <c r="AN147" s="163"/>
      <c r="AO147" s="163"/>
      <c r="AP147" s="163"/>
      <c r="AQ147" s="163"/>
      <c r="AR147" s="163"/>
      <c r="AS147" s="163"/>
      <c r="AT147" s="163"/>
      <c r="AU147" s="163"/>
      <c r="AV147" s="163"/>
      <c r="AW147" s="163"/>
      <c r="AX147" s="14"/>
      <c r="AY147" s="163"/>
      <c r="AZ147" s="163"/>
      <c r="BA147" s="163"/>
      <c r="BB147" s="163"/>
      <c r="BC147" s="163"/>
      <c r="BD147" s="163"/>
      <c r="BE147" s="163"/>
      <c r="BF147" s="163"/>
      <c r="BG147" s="163"/>
      <c r="BH147" s="163"/>
      <c r="BI147" s="163"/>
      <c r="BJ147" s="163"/>
      <c r="BK147" s="163"/>
      <c r="BL147" s="163"/>
    </row>
    <row r="148" spans="1:64" ht="15" customHeight="1">
      <c r="A148" s="442"/>
      <c r="B148" s="457"/>
      <c r="C148" s="245"/>
      <c r="D148" s="211"/>
      <c r="E148" s="214" t="str">
        <f>Manning!E153</f>
        <v>POOL AND BEACH ATTENDANT</v>
      </c>
      <c r="F148" s="214">
        <f>Manning!F153</f>
        <v>0</v>
      </c>
      <c r="G148" s="215">
        <f>Manning!H153</f>
        <v>2</v>
      </c>
      <c r="H148" s="215" t="str">
        <f>Manning!I153</f>
        <v>L</v>
      </c>
      <c r="I148" s="215" t="str">
        <f>Manning!J153</f>
        <v>L7</v>
      </c>
      <c r="J148" s="215"/>
      <c r="K148" s="215">
        <f>Manning!K153</f>
        <v>0</v>
      </c>
      <c r="L148" s="215">
        <f>Manning!L153</f>
        <v>0</v>
      </c>
      <c r="M148" s="215">
        <f>Manning!M153</f>
        <v>0</v>
      </c>
      <c r="N148" s="215">
        <f>Manning!N153</f>
        <v>0</v>
      </c>
      <c r="O148" s="215">
        <f>Manning!O153</f>
        <v>0</v>
      </c>
      <c r="P148" s="215">
        <f>Manning!P153</f>
        <v>0</v>
      </c>
      <c r="Q148" s="215">
        <f>Manning!Q153</f>
        <v>0</v>
      </c>
      <c r="R148" s="215">
        <f>Manning!R153</f>
        <v>0</v>
      </c>
      <c r="S148" s="215">
        <f>Manning!S153</f>
        <v>0</v>
      </c>
      <c r="T148" s="215">
        <f>Manning!T153</f>
        <v>0</v>
      </c>
      <c r="U148" s="215">
        <f>Manning!U153</f>
        <v>0</v>
      </c>
      <c r="V148" s="215">
        <f>Manning!W153</f>
        <v>2</v>
      </c>
      <c r="W148" s="147"/>
      <c r="X148" s="498">
        <f>K148*'Salary Level'!$M153</f>
        <v>0</v>
      </c>
      <c r="Y148" s="498">
        <f>L148*'Salary Level'!$M153</f>
        <v>0</v>
      </c>
      <c r="Z148" s="498">
        <f>M148*'Salary Level'!$M153</f>
        <v>0</v>
      </c>
      <c r="AA148" s="498">
        <f>N148*'Salary Level'!$M153</f>
        <v>0</v>
      </c>
      <c r="AB148" s="498">
        <f>O148*'Salary Level'!$M153</f>
        <v>0</v>
      </c>
      <c r="AC148" s="498">
        <f>P148*'Salary Level'!$M153</f>
        <v>0</v>
      </c>
      <c r="AD148" s="498">
        <f>Q148*'Salary Level'!$M153</f>
        <v>0</v>
      </c>
      <c r="AE148" s="498">
        <f>R148*'Salary Level'!$M153</f>
        <v>0</v>
      </c>
      <c r="AF148" s="498">
        <f>S148*'Salary Level'!$M153</f>
        <v>0</v>
      </c>
      <c r="AG148" s="498">
        <f>T148*'Salary Level'!$M153</f>
        <v>0</v>
      </c>
      <c r="AH148" s="498">
        <f>U148*'Salary Level'!$M153</f>
        <v>0</v>
      </c>
      <c r="AI148" s="498">
        <f>V148*'Salary Level'!$M153</f>
        <v>4970</v>
      </c>
      <c r="AJ148" s="498">
        <f>V148*'Salary Level'!$M153</f>
        <v>4970</v>
      </c>
      <c r="AK148" s="602">
        <f t="shared" si="17"/>
        <v>9940</v>
      </c>
      <c r="AL148" s="25"/>
      <c r="AM148" s="25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296"/>
      <c r="BA148" s="296"/>
      <c r="BB148" s="296"/>
      <c r="BC148" s="296"/>
      <c r="BD148" s="296"/>
      <c r="BE148" s="296"/>
      <c r="BF148" s="296"/>
      <c r="BG148" s="296"/>
      <c r="BH148" s="296"/>
      <c r="BI148" s="296"/>
      <c r="BJ148" s="296"/>
      <c r="BK148" s="296"/>
      <c r="BL148" s="302"/>
    </row>
    <row r="149" spans="1:64" ht="15" customHeight="1">
      <c r="A149" s="442"/>
      <c r="B149" s="457"/>
      <c r="C149" s="245"/>
      <c r="D149" s="211"/>
      <c r="E149" s="214" t="str">
        <f>Manning!E154</f>
        <v>AEROBICS &amp; YOGA INSTRUCTOR</v>
      </c>
      <c r="F149" s="214">
        <f>Manning!F154</f>
        <v>0</v>
      </c>
      <c r="G149" s="215">
        <f>Manning!H154</f>
        <v>0</v>
      </c>
      <c r="H149" s="215" t="str">
        <f>Manning!I154</f>
        <v>L</v>
      </c>
      <c r="I149" s="215">
        <f>Manning!J154</f>
        <v>0</v>
      </c>
      <c r="J149" s="215"/>
      <c r="K149" s="215">
        <f>Manning!K154</f>
        <v>0</v>
      </c>
      <c r="L149" s="215">
        <f>Manning!L154</f>
        <v>0</v>
      </c>
      <c r="M149" s="215">
        <f>Manning!M154</f>
        <v>0</v>
      </c>
      <c r="N149" s="215">
        <f>Manning!N154</f>
        <v>0</v>
      </c>
      <c r="O149" s="215">
        <f>Manning!O154</f>
        <v>0</v>
      </c>
      <c r="P149" s="215">
        <f>Manning!P154</f>
        <v>0</v>
      </c>
      <c r="Q149" s="215">
        <f>Manning!Q154</f>
        <v>0</v>
      </c>
      <c r="R149" s="215">
        <f>Manning!R154</f>
        <v>0</v>
      </c>
      <c r="S149" s="215">
        <f>Manning!S154</f>
        <v>0</v>
      </c>
      <c r="T149" s="215">
        <f>Manning!T154</f>
        <v>0</v>
      </c>
      <c r="U149" s="215">
        <f>Manning!U154</f>
        <v>0</v>
      </c>
      <c r="V149" s="215">
        <f>Manning!W154</f>
        <v>0</v>
      </c>
      <c r="W149" s="147"/>
      <c r="X149" s="498">
        <f>K149*'Salary Level'!$M154</f>
        <v>0</v>
      </c>
      <c r="Y149" s="498">
        <f>L149*'Salary Level'!$M154</f>
        <v>0</v>
      </c>
      <c r="Z149" s="498">
        <f>M149*'Salary Level'!$M154</f>
        <v>0</v>
      </c>
      <c r="AA149" s="498">
        <f>N149*'Salary Level'!$M154</f>
        <v>0</v>
      </c>
      <c r="AB149" s="498">
        <f>O149*'Salary Level'!$M154</f>
        <v>0</v>
      </c>
      <c r="AC149" s="498">
        <f>P149*'Salary Level'!$M154</f>
        <v>0</v>
      </c>
      <c r="AD149" s="498">
        <f>Q149*'Salary Level'!$M154</f>
        <v>0</v>
      </c>
      <c r="AE149" s="498">
        <f>R149*'Salary Level'!$M154</f>
        <v>0</v>
      </c>
      <c r="AF149" s="498">
        <f>S149*'Salary Level'!$M154</f>
        <v>0</v>
      </c>
      <c r="AG149" s="498">
        <f>T149*'Salary Level'!$M154</f>
        <v>0</v>
      </c>
      <c r="AH149" s="498">
        <f>U149*'Salary Level'!$M154</f>
        <v>0</v>
      </c>
      <c r="AI149" s="498">
        <f>V149*'Salary Level'!$M154</f>
        <v>0</v>
      </c>
      <c r="AJ149" s="498">
        <f>V149*'Salary Level'!$M154</f>
        <v>0</v>
      </c>
      <c r="AK149" s="602">
        <f t="shared" si="17"/>
        <v>0</v>
      </c>
      <c r="AL149" s="25"/>
      <c r="AM149" s="25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296"/>
      <c r="BA149" s="296"/>
      <c r="BB149" s="296"/>
      <c r="BC149" s="296"/>
      <c r="BD149" s="296"/>
      <c r="BE149" s="296"/>
      <c r="BF149" s="296"/>
      <c r="BG149" s="296"/>
      <c r="BH149" s="296"/>
      <c r="BI149" s="296"/>
      <c r="BJ149" s="296"/>
      <c r="BK149" s="296"/>
      <c r="BL149" s="302"/>
    </row>
    <row r="150" spans="1:64" ht="15" customHeight="1">
      <c r="A150" s="442"/>
      <c r="B150" s="457"/>
      <c r="C150" s="245"/>
      <c r="D150" s="211"/>
      <c r="E150" s="214" t="str">
        <f>Manning!E155</f>
        <v>LOCKER ATTENDANT（F&amp;M)</v>
      </c>
      <c r="F150" s="214">
        <f>Manning!F155</f>
        <v>0</v>
      </c>
      <c r="G150" s="215">
        <f>Manning!H155</f>
        <v>1</v>
      </c>
      <c r="H150" s="215" t="str">
        <f>Manning!I155</f>
        <v>L</v>
      </c>
      <c r="I150" s="215" t="str">
        <f>Manning!J155</f>
        <v>L7</v>
      </c>
      <c r="J150" s="215"/>
      <c r="K150" s="215">
        <f>Manning!K155</f>
        <v>0</v>
      </c>
      <c r="L150" s="215">
        <f>Manning!L155</f>
        <v>0</v>
      </c>
      <c r="M150" s="215">
        <f>Manning!M155</f>
        <v>0</v>
      </c>
      <c r="N150" s="215">
        <f>Manning!N155</f>
        <v>0</v>
      </c>
      <c r="O150" s="215">
        <f>Manning!O155</f>
        <v>0</v>
      </c>
      <c r="P150" s="215">
        <f>Manning!P155</f>
        <v>0</v>
      </c>
      <c r="Q150" s="215">
        <f>Manning!Q155</f>
        <v>0</v>
      </c>
      <c r="R150" s="215">
        <f>Manning!R155</f>
        <v>0</v>
      </c>
      <c r="S150" s="215">
        <f>Manning!S155</f>
        <v>0</v>
      </c>
      <c r="T150" s="215">
        <f>Manning!T155</f>
        <v>0</v>
      </c>
      <c r="U150" s="215">
        <f>Manning!U155</f>
        <v>0</v>
      </c>
      <c r="V150" s="215">
        <f>Manning!W155</f>
        <v>1</v>
      </c>
      <c r="W150" s="152"/>
      <c r="X150" s="516">
        <f>K150*'Salary Level'!$M155</f>
        <v>0</v>
      </c>
      <c r="Y150" s="516">
        <f>L150*'Salary Level'!$M155</f>
        <v>0</v>
      </c>
      <c r="Z150" s="516">
        <f>M150*'Salary Level'!$M155</f>
        <v>0</v>
      </c>
      <c r="AA150" s="516">
        <f>N150*'Salary Level'!$M155</f>
        <v>0</v>
      </c>
      <c r="AB150" s="516">
        <f>O150*'Salary Level'!$M155</f>
        <v>0</v>
      </c>
      <c r="AC150" s="516">
        <f>P150*'Salary Level'!$M155</f>
        <v>0</v>
      </c>
      <c r="AD150" s="516">
        <f>Q150*'Salary Level'!$M155</f>
        <v>0</v>
      </c>
      <c r="AE150" s="498">
        <f>R150*'Salary Level'!$M155</f>
        <v>0</v>
      </c>
      <c r="AF150" s="516">
        <f>S150*'Salary Level'!$M155</f>
        <v>0</v>
      </c>
      <c r="AG150" s="498">
        <f>T150*'Salary Level'!$M155</f>
        <v>0</v>
      </c>
      <c r="AH150" s="516">
        <f>U150*'Salary Level'!$M155</f>
        <v>0</v>
      </c>
      <c r="AI150" s="498">
        <f>V150*'Salary Level'!$M155</f>
        <v>2485</v>
      </c>
      <c r="AJ150" s="498">
        <f>V150*'Salary Level'!$M155</f>
        <v>2485</v>
      </c>
      <c r="AK150" s="602">
        <f t="shared" si="17"/>
        <v>4970</v>
      </c>
      <c r="AL150" s="25"/>
      <c r="AM150" s="25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296"/>
      <c r="BA150" s="296"/>
      <c r="BB150" s="296"/>
      <c r="BC150" s="296"/>
      <c r="BD150" s="296"/>
      <c r="BE150" s="296"/>
      <c r="BF150" s="296"/>
      <c r="BG150" s="296"/>
      <c r="BH150" s="296"/>
      <c r="BI150" s="296"/>
      <c r="BJ150" s="296"/>
      <c r="BK150" s="296"/>
      <c r="BL150" s="302"/>
    </row>
    <row r="151" spans="1:64" ht="15" customHeight="1">
      <c r="A151" s="442"/>
      <c r="B151" s="457"/>
      <c r="C151" s="245"/>
      <c r="D151" s="211"/>
      <c r="E151" s="214" t="str">
        <f>Manning!E156</f>
        <v>THERAPIST</v>
      </c>
      <c r="F151" s="214"/>
      <c r="G151" s="215">
        <f>Manning!H156</f>
        <v>3</v>
      </c>
      <c r="H151" s="215" t="str">
        <f>Manning!I156</f>
        <v>L</v>
      </c>
      <c r="I151" s="215" t="str">
        <f>Manning!J156</f>
        <v>L6</v>
      </c>
      <c r="J151" s="215"/>
      <c r="K151" s="215">
        <f>Manning!K156</f>
        <v>0</v>
      </c>
      <c r="L151" s="215">
        <f>Manning!L156</f>
        <v>0</v>
      </c>
      <c r="M151" s="215">
        <f>Manning!M156</f>
        <v>0</v>
      </c>
      <c r="N151" s="215">
        <f>Manning!N156</f>
        <v>0</v>
      </c>
      <c r="O151" s="215">
        <f>Manning!O156</f>
        <v>0</v>
      </c>
      <c r="P151" s="215">
        <f>Manning!P156</f>
        <v>0</v>
      </c>
      <c r="Q151" s="215">
        <f>Manning!Q156</f>
        <v>0</v>
      </c>
      <c r="R151" s="215">
        <f>Manning!R156</f>
        <v>0</v>
      </c>
      <c r="S151" s="215">
        <f>Manning!S156</f>
        <v>0</v>
      </c>
      <c r="T151" s="215">
        <f>Manning!T156</f>
        <v>0</v>
      </c>
      <c r="U151" s="215">
        <f>Manning!U156</f>
        <v>0</v>
      </c>
      <c r="V151" s="215">
        <f>Manning!W156</f>
        <v>3</v>
      </c>
      <c r="W151" s="152"/>
      <c r="X151" s="516">
        <f>K151*'Salary Level'!$M156</f>
        <v>0</v>
      </c>
      <c r="Y151" s="516">
        <f>L151*'Salary Level'!$M156</f>
        <v>0</v>
      </c>
      <c r="Z151" s="516">
        <f>M151*'Salary Level'!$M156</f>
        <v>0</v>
      </c>
      <c r="AA151" s="516">
        <f>N151*'Salary Level'!$M156</f>
        <v>0</v>
      </c>
      <c r="AB151" s="516">
        <f>O151*'Salary Level'!$M156</f>
        <v>0</v>
      </c>
      <c r="AC151" s="516">
        <f>P151*'Salary Level'!$M156</f>
        <v>0</v>
      </c>
      <c r="AD151" s="516">
        <f>Q151*'Salary Level'!$M156</f>
        <v>0</v>
      </c>
      <c r="AE151" s="498">
        <f>R151*'Salary Level'!$M156</f>
        <v>0</v>
      </c>
      <c r="AF151" s="516">
        <f>S151*'Salary Level'!$M156</f>
        <v>0</v>
      </c>
      <c r="AG151" s="498">
        <f>T151*'Salary Level'!$M156</f>
        <v>0</v>
      </c>
      <c r="AH151" s="516">
        <f>U151*'Salary Level'!$M156</f>
        <v>0</v>
      </c>
      <c r="AI151" s="498">
        <f>V151*'Salary Level'!$M156</f>
        <v>14910</v>
      </c>
      <c r="AJ151" s="498">
        <f>V151*'Salary Level'!$M156</f>
        <v>14910</v>
      </c>
      <c r="AK151" s="602">
        <f t="shared" si="17"/>
        <v>29820</v>
      </c>
      <c r="AL151" s="25"/>
      <c r="AM151" s="25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296"/>
      <c r="BA151" s="296"/>
      <c r="BB151" s="296"/>
      <c r="BC151" s="296"/>
      <c r="BD151" s="296"/>
      <c r="BE151" s="296"/>
      <c r="BF151" s="296"/>
      <c r="BG151" s="296"/>
      <c r="BH151" s="296"/>
      <c r="BI151" s="296"/>
      <c r="BJ151" s="296"/>
      <c r="BK151" s="296"/>
      <c r="BL151" s="302"/>
    </row>
    <row r="152" spans="1:64" ht="15" customHeight="1">
      <c r="A152" s="442"/>
      <c r="B152" s="457"/>
      <c r="C152" s="245"/>
      <c r="D152" s="211"/>
      <c r="E152" s="214" t="str">
        <f>Manning!E157</f>
        <v xml:space="preserve">ADDITIONAL POSITION </v>
      </c>
      <c r="F152" s="214"/>
      <c r="G152" s="215">
        <f>Manning!H157</f>
        <v>0</v>
      </c>
      <c r="H152" s="215" t="str">
        <f>Manning!I157</f>
        <v>L</v>
      </c>
      <c r="I152" s="215">
        <f>Manning!J157</f>
        <v>0</v>
      </c>
      <c r="J152" s="215"/>
      <c r="K152" s="215">
        <f>Manning!K157</f>
        <v>0</v>
      </c>
      <c r="L152" s="215">
        <f>Manning!L157</f>
        <v>0</v>
      </c>
      <c r="M152" s="215">
        <f>Manning!M157</f>
        <v>0</v>
      </c>
      <c r="N152" s="215">
        <f>Manning!N157</f>
        <v>0</v>
      </c>
      <c r="O152" s="215">
        <f>Manning!O157</f>
        <v>0</v>
      </c>
      <c r="P152" s="215">
        <f>Manning!P157</f>
        <v>0</v>
      </c>
      <c r="Q152" s="215">
        <f>Manning!Q157</f>
        <v>0</v>
      </c>
      <c r="R152" s="215">
        <f>Manning!R157</f>
        <v>0</v>
      </c>
      <c r="S152" s="215">
        <f>Manning!S157</f>
        <v>0</v>
      </c>
      <c r="T152" s="215">
        <f>Manning!T157</f>
        <v>0</v>
      </c>
      <c r="U152" s="215">
        <f>Manning!U157</f>
        <v>0</v>
      </c>
      <c r="V152" s="215">
        <f>Manning!W157</f>
        <v>0</v>
      </c>
      <c r="W152" s="152"/>
      <c r="X152" s="516">
        <f>K152*'Salary Level'!$M157</f>
        <v>0</v>
      </c>
      <c r="Y152" s="516">
        <f>L152*'Salary Level'!$M157</f>
        <v>0</v>
      </c>
      <c r="Z152" s="516">
        <f>M152*'Salary Level'!$M157</f>
        <v>0</v>
      </c>
      <c r="AA152" s="516">
        <f>N152*'Salary Level'!$M157</f>
        <v>0</v>
      </c>
      <c r="AB152" s="516">
        <f>O152*'Salary Level'!$M157</f>
        <v>0</v>
      </c>
      <c r="AC152" s="516">
        <f>P152*'Salary Level'!$M157</f>
        <v>0</v>
      </c>
      <c r="AD152" s="516">
        <f>Q152*'Salary Level'!$M157</f>
        <v>0</v>
      </c>
      <c r="AE152" s="498">
        <f>R152*'Salary Level'!$M157</f>
        <v>0</v>
      </c>
      <c r="AF152" s="516">
        <f>S152*'Salary Level'!$M157</f>
        <v>0</v>
      </c>
      <c r="AG152" s="498">
        <f>T152*'Salary Level'!$M157</f>
        <v>0</v>
      </c>
      <c r="AH152" s="516">
        <f>U152*'Salary Level'!$M157</f>
        <v>0</v>
      </c>
      <c r="AI152" s="498">
        <f>V152*'Salary Level'!$M157</f>
        <v>0</v>
      </c>
      <c r="AJ152" s="498">
        <f>V152*'Salary Level'!$M157</f>
        <v>0</v>
      </c>
      <c r="AK152" s="602">
        <f t="shared" si="17"/>
        <v>0</v>
      </c>
      <c r="AL152" s="25"/>
      <c r="AM152" s="25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296"/>
      <c r="BA152" s="296"/>
      <c r="BB152" s="296"/>
      <c r="BC152" s="296"/>
      <c r="BD152" s="296"/>
      <c r="BE152" s="296"/>
      <c r="BF152" s="296"/>
      <c r="BG152" s="296"/>
      <c r="BH152" s="296"/>
      <c r="BI152" s="296"/>
      <c r="BJ152" s="296"/>
      <c r="BK152" s="296"/>
      <c r="BL152" s="302"/>
    </row>
    <row r="153" spans="1:64" ht="15" customHeight="1">
      <c r="A153" s="442"/>
      <c r="B153" s="457"/>
      <c r="C153" s="245"/>
      <c r="D153" s="211"/>
      <c r="E153" s="244"/>
      <c r="F153" s="244"/>
      <c r="G153" s="244"/>
      <c r="H153" s="244"/>
      <c r="I153" s="244"/>
      <c r="J153" s="244"/>
      <c r="K153" s="285"/>
      <c r="L153" s="285"/>
      <c r="M153" s="285"/>
      <c r="N153" s="285"/>
      <c r="O153" s="285"/>
      <c r="P153" s="285"/>
      <c r="Q153" s="285"/>
      <c r="R153" s="285"/>
      <c r="S153" s="285"/>
      <c r="T153" s="285"/>
      <c r="U153" s="285"/>
      <c r="V153" s="285"/>
      <c r="W153" s="108"/>
      <c r="X153" s="196"/>
      <c r="Y153" s="196"/>
      <c r="Z153" s="196"/>
      <c r="AA153" s="196"/>
      <c r="AB153" s="196"/>
      <c r="AC153" s="196"/>
      <c r="AD153" s="196"/>
      <c r="AE153" s="196"/>
      <c r="AF153" s="196"/>
      <c r="AG153" s="196"/>
      <c r="AH153" s="196"/>
      <c r="AI153" s="196"/>
      <c r="AJ153" s="196"/>
      <c r="AK153" s="602">
        <f t="shared" si="17"/>
        <v>0</v>
      </c>
      <c r="AL153" s="163"/>
      <c r="AM153" s="163"/>
      <c r="AN153" s="174"/>
      <c r="AO153" s="174"/>
      <c r="AP153" s="174"/>
      <c r="AQ153" s="174"/>
      <c r="AR153" s="174"/>
      <c r="AS153" s="174"/>
      <c r="AT153" s="174"/>
      <c r="AU153" s="174"/>
      <c r="AV153" s="174"/>
      <c r="AW153" s="174"/>
      <c r="AX153" s="14"/>
      <c r="AY153" s="163"/>
      <c r="AZ153" s="293"/>
      <c r="BA153" s="293"/>
      <c r="BB153" s="293"/>
      <c r="BC153" s="293"/>
      <c r="BD153" s="293"/>
      <c r="BE153" s="293"/>
      <c r="BF153" s="293"/>
      <c r="BG153" s="293"/>
      <c r="BH153" s="293"/>
      <c r="BI153" s="293"/>
      <c r="BJ153" s="293"/>
      <c r="BK153" s="293"/>
      <c r="BL153" s="293"/>
    </row>
    <row r="154" spans="1:64" ht="15" customHeight="1">
      <c r="A154" s="442"/>
      <c r="B154" s="457"/>
      <c r="C154" s="245"/>
      <c r="D154" s="211"/>
      <c r="E154" s="221" t="str">
        <f>"TOTAL "&amp;E141</f>
        <v>TOTAL HEALTH CLUB &amp; RECREATION</v>
      </c>
      <c r="F154" s="221"/>
      <c r="G154" s="226">
        <f>SUM(G142:G153)</f>
        <v>10</v>
      </c>
      <c r="H154" s="221"/>
      <c r="I154" s="221"/>
      <c r="J154" s="221"/>
      <c r="K154" s="226">
        <f>Manning!K159</f>
        <v>0</v>
      </c>
      <c r="L154" s="226">
        <f>Manning!L159</f>
        <v>0</v>
      </c>
      <c r="M154" s="226">
        <f>Manning!M159</f>
        <v>0</v>
      </c>
      <c r="N154" s="226">
        <f>Manning!N159</f>
        <v>0</v>
      </c>
      <c r="O154" s="226">
        <f>Manning!O159</f>
        <v>0</v>
      </c>
      <c r="P154" s="226">
        <f>Manning!P159</f>
        <v>0</v>
      </c>
      <c r="Q154" s="226">
        <f>Manning!Q159</f>
        <v>0</v>
      </c>
      <c r="R154" s="226">
        <f>Manning!R159</f>
        <v>0</v>
      </c>
      <c r="S154" s="226">
        <f>Manning!S159</f>
        <v>0</v>
      </c>
      <c r="T154" s="226">
        <f>Manning!T159</f>
        <v>0</v>
      </c>
      <c r="U154" s="226">
        <f>Manning!U159</f>
        <v>1</v>
      </c>
      <c r="V154" s="226">
        <f>Manning!W159</f>
        <v>10</v>
      </c>
      <c r="W154" s="57"/>
      <c r="X154" s="507">
        <f>SUM(X142:X153)</f>
        <v>0</v>
      </c>
      <c r="Y154" s="507">
        <f t="shared" ref="Y154:AI154" si="18">SUM(Y142:Y153)</f>
        <v>0</v>
      </c>
      <c r="Z154" s="507">
        <f t="shared" si="18"/>
        <v>0</v>
      </c>
      <c r="AA154" s="507">
        <f t="shared" si="18"/>
        <v>0</v>
      </c>
      <c r="AB154" s="507">
        <f t="shared" si="18"/>
        <v>0</v>
      </c>
      <c r="AC154" s="507">
        <f t="shared" si="18"/>
        <v>0</v>
      </c>
      <c r="AD154" s="507">
        <f t="shared" si="18"/>
        <v>0</v>
      </c>
      <c r="AE154" s="507">
        <f t="shared" si="18"/>
        <v>0</v>
      </c>
      <c r="AF154" s="507">
        <f t="shared" si="18"/>
        <v>0</v>
      </c>
      <c r="AG154" s="507">
        <f t="shared" si="18"/>
        <v>0</v>
      </c>
      <c r="AH154" s="507">
        <f t="shared" si="18"/>
        <v>14200</v>
      </c>
      <c r="AI154" s="507">
        <f t="shared" si="18"/>
        <v>47215</v>
      </c>
      <c r="AJ154" s="507">
        <f>SUM(AJ142:AJ153)</f>
        <v>47215</v>
      </c>
      <c r="AK154" s="602">
        <f t="shared" si="17"/>
        <v>108630</v>
      </c>
      <c r="AL154" s="25"/>
      <c r="AM154" s="25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48"/>
      <c r="BA154" s="48"/>
    </row>
    <row r="155" spans="1:64" ht="15" customHeight="1">
      <c r="A155" s="442"/>
      <c r="B155" s="457"/>
      <c r="C155" s="461" t="str">
        <f>"TOTAL "&amp;C20</f>
        <v xml:space="preserve">TOTAL ROOMS DIVISION </v>
      </c>
      <c r="D155" s="459"/>
      <c r="E155" s="459"/>
      <c r="F155" s="459"/>
      <c r="G155" s="465">
        <f>+G154+G139+G126+G91+G28</f>
        <v>143</v>
      </c>
      <c r="H155" s="458"/>
      <c r="I155" s="458"/>
      <c r="J155" s="458"/>
      <c r="K155" s="471">
        <f>Manning!K160</f>
        <v>0</v>
      </c>
      <c r="L155" s="471">
        <f>Manning!L160</f>
        <v>0</v>
      </c>
      <c r="M155" s="471">
        <f>Manning!M160</f>
        <v>0</v>
      </c>
      <c r="N155" s="471">
        <f>Manning!N160</f>
        <v>0</v>
      </c>
      <c r="O155" s="471">
        <f>Manning!O160</f>
        <v>0</v>
      </c>
      <c r="P155" s="471">
        <f>Manning!P160</f>
        <v>0</v>
      </c>
      <c r="Q155" s="471">
        <f>Manning!Q160</f>
        <v>0</v>
      </c>
      <c r="R155" s="471">
        <f>Manning!R160</f>
        <v>1</v>
      </c>
      <c r="S155" s="471">
        <f>Manning!S160</f>
        <v>4</v>
      </c>
      <c r="T155" s="471">
        <f>Manning!T160</f>
        <v>10</v>
      </c>
      <c r="U155" s="471">
        <f>Manning!U160</f>
        <v>30</v>
      </c>
      <c r="V155" s="471">
        <f>Manning!W160</f>
        <v>144</v>
      </c>
      <c r="W155" s="73"/>
      <c r="X155" s="496">
        <f t="shared" ref="X155:AG155" si="19">X154+X139+X126+X91+X28</f>
        <v>0</v>
      </c>
      <c r="Y155" s="496">
        <f t="shared" si="19"/>
        <v>0</v>
      </c>
      <c r="Z155" s="496">
        <f t="shared" si="19"/>
        <v>0</v>
      </c>
      <c r="AA155" s="496">
        <f t="shared" si="19"/>
        <v>0</v>
      </c>
      <c r="AB155" s="496">
        <f t="shared" si="19"/>
        <v>0</v>
      </c>
      <c r="AC155" s="496">
        <f t="shared" si="19"/>
        <v>0</v>
      </c>
      <c r="AD155" s="496">
        <f t="shared" si="19"/>
        <v>0</v>
      </c>
      <c r="AE155" s="496">
        <f t="shared" si="19"/>
        <v>2485</v>
      </c>
      <c r="AF155" s="496">
        <f t="shared" si="19"/>
        <v>46505</v>
      </c>
      <c r="AG155" s="496">
        <f t="shared" si="19"/>
        <v>92655</v>
      </c>
      <c r="AH155" s="496">
        <f>AH154+AH139+AH126+AH91+AH28</f>
        <v>190990</v>
      </c>
      <c r="AI155" s="496">
        <f>AI154+AI139+AI126+AI91+AI28</f>
        <v>537470</v>
      </c>
      <c r="AJ155" s="496">
        <f>AJ154+AJ139+AJ126+AJ91+AJ28</f>
        <v>570130</v>
      </c>
      <c r="AK155" s="602">
        <f t="shared" si="17"/>
        <v>1440235</v>
      </c>
      <c r="AL155" s="174"/>
      <c r="AM155" s="174"/>
      <c r="AN155" s="174"/>
      <c r="AO155" s="174"/>
      <c r="AP155" s="174"/>
      <c r="AQ155" s="174"/>
      <c r="AR155" s="174"/>
      <c r="AS155" s="174"/>
      <c r="AT155" s="174"/>
      <c r="AU155" s="174"/>
      <c r="AV155" s="174"/>
      <c r="AW155" s="174"/>
      <c r="AX155" s="14"/>
      <c r="AY155" s="163"/>
      <c r="AZ155" s="306"/>
      <c r="BA155" s="306"/>
      <c r="BB155" s="306"/>
      <c r="BC155" s="306"/>
      <c r="BD155" s="306"/>
      <c r="BE155" s="306"/>
      <c r="BF155" s="306"/>
      <c r="BG155" s="306"/>
      <c r="BH155" s="306"/>
      <c r="BI155" s="306"/>
      <c r="BJ155" s="306"/>
      <c r="BK155" s="306"/>
      <c r="BL155" s="306"/>
    </row>
    <row r="156" spans="1:64" ht="15" customHeight="1">
      <c r="A156" s="442"/>
      <c r="B156" s="245"/>
      <c r="C156" s="245"/>
      <c r="D156" s="245"/>
      <c r="E156" s="246"/>
      <c r="F156" s="246"/>
      <c r="G156" s="246"/>
      <c r="H156" s="246"/>
      <c r="I156" s="246"/>
      <c r="J156" s="246"/>
      <c r="K156" s="286"/>
      <c r="L156" s="286"/>
      <c r="M156" s="286"/>
      <c r="N156" s="286"/>
      <c r="O156" s="286"/>
      <c r="P156" s="286"/>
      <c r="Q156" s="286"/>
      <c r="R156" s="286"/>
      <c r="S156" s="286"/>
      <c r="T156" s="286"/>
      <c r="U156" s="286"/>
      <c r="V156" s="286"/>
      <c r="W156" s="16"/>
      <c r="X156" s="522"/>
      <c r="Y156" s="522"/>
      <c r="Z156" s="522"/>
      <c r="AA156" s="522"/>
      <c r="AB156" s="522"/>
      <c r="AC156" s="522"/>
      <c r="AD156" s="522"/>
      <c r="AE156" s="522"/>
      <c r="AF156" s="522"/>
      <c r="AG156" s="522"/>
      <c r="AH156" s="522"/>
      <c r="AI156" s="522"/>
      <c r="AJ156" s="523"/>
      <c r="AK156" s="602">
        <f t="shared" si="17"/>
        <v>0</v>
      </c>
      <c r="AX156" s="14"/>
      <c r="AY156" s="13"/>
      <c r="AZ156" s="48"/>
      <c r="BA156" s="48"/>
    </row>
    <row r="157" spans="1:64" ht="15" customHeight="1">
      <c r="A157" s="442"/>
      <c r="B157" s="457"/>
      <c r="C157" s="462" t="str">
        <f>Manning!C162</f>
        <v>FOOD &amp; BEVERAGE DIVISION</v>
      </c>
      <c r="D157" s="459"/>
      <c r="E157" s="460"/>
      <c r="F157" s="460"/>
      <c r="G157" s="460"/>
      <c r="H157" s="460"/>
      <c r="I157" s="460"/>
      <c r="J157" s="460"/>
      <c r="K157" s="470"/>
      <c r="L157" s="470"/>
      <c r="M157" s="470"/>
      <c r="N157" s="470"/>
      <c r="O157" s="470"/>
      <c r="P157" s="470"/>
      <c r="Q157" s="470"/>
      <c r="R157" s="470"/>
      <c r="S157" s="470"/>
      <c r="T157" s="470"/>
      <c r="U157" s="470"/>
      <c r="V157" s="470"/>
      <c r="W157" s="425"/>
      <c r="X157" s="524"/>
      <c r="Y157" s="524"/>
      <c r="Z157" s="524"/>
      <c r="AA157" s="524"/>
      <c r="AB157" s="524"/>
      <c r="AC157" s="524"/>
      <c r="AD157" s="524"/>
      <c r="AE157" s="524"/>
      <c r="AF157" s="524"/>
      <c r="AG157" s="524"/>
      <c r="AH157" s="524"/>
      <c r="AI157" s="524"/>
      <c r="AJ157" s="524"/>
      <c r="AK157" s="602">
        <f t="shared" si="17"/>
        <v>0</v>
      </c>
      <c r="AL157" s="163"/>
      <c r="AM157" s="163"/>
      <c r="AN157" s="163"/>
      <c r="AO157" s="163"/>
      <c r="AP157" s="163"/>
      <c r="AQ157" s="163"/>
      <c r="AR157" s="163"/>
      <c r="AS157" s="163"/>
      <c r="AT157" s="163"/>
      <c r="AU157" s="163"/>
      <c r="AV157" s="163"/>
      <c r="AW157" s="163"/>
      <c r="AX157" s="14"/>
      <c r="AY157" s="163"/>
      <c r="AZ157" s="163"/>
      <c r="BA157" s="163"/>
      <c r="BB157" s="163"/>
      <c r="BC157" s="163"/>
      <c r="BD157" s="163"/>
      <c r="BE157" s="163"/>
      <c r="BF157" s="163"/>
      <c r="BG157" s="163"/>
      <c r="BH157" s="163"/>
      <c r="BI157" s="163"/>
      <c r="BJ157" s="163"/>
      <c r="BK157" s="163"/>
      <c r="BL157" s="163"/>
    </row>
    <row r="158" spans="1:64" ht="15" customHeight="1">
      <c r="A158" s="442"/>
      <c r="B158" s="457"/>
      <c r="C158" s="247"/>
      <c r="D158" s="248"/>
      <c r="E158" s="249" t="str">
        <f>Manning!E163</f>
        <v xml:space="preserve">F &amp; B  ADMINISTRATION </v>
      </c>
      <c r="F158" s="249">
        <f>Manning!F163</f>
        <v>0</v>
      </c>
      <c r="G158" s="249"/>
      <c r="H158" s="249"/>
      <c r="I158" s="249"/>
      <c r="J158" s="249"/>
      <c r="K158" s="287"/>
      <c r="L158" s="287"/>
      <c r="M158" s="287"/>
      <c r="N158" s="287"/>
      <c r="O158" s="287"/>
      <c r="P158" s="287"/>
      <c r="Q158" s="287"/>
      <c r="R158" s="287"/>
      <c r="S158" s="287"/>
      <c r="T158" s="287"/>
      <c r="U158" s="287"/>
      <c r="V158" s="287"/>
      <c r="W158" s="114"/>
      <c r="X158" s="525"/>
      <c r="Y158" s="525"/>
      <c r="Z158" s="525"/>
      <c r="AA158" s="525"/>
      <c r="AB158" s="525"/>
      <c r="AC158" s="525"/>
      <c r="AD158" s="525"/>
      <c r="AE158" s="525"/>
      <c r="AF158" s="525"/>
      <c r="AG158" s="525"/>
      <c r="AH158" s="525"/>
      <c r="AI158" s="525"/>
      <c r="AJ158" s="525"/>
      <c r="AK158" s="602">
        <f t="shared" si="17"/>
        <v>0</v>
      </c>
      <c r="AL158" s="25"/>
      <c r="AM158" s="25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296"/>
      <c r="BA158" s="296"/>
      <c r="BB158" s="296"/>
      <c r="BC158" s="296"/>
      <c r="BD158" s="296"/>
      <c r="BE158" s="296"/>
      <c r="BF158" s="296"/>
      <c r="BG158" s="296"/>
      <c r="BH158" s="296"/>
      <c r="BI158" s="296"/>
      <c r="BJ158" s="296"/>
      <c r="BK158" s="296"/>
      <c r="BL158" s="302"/>
    </row>
    <row r="159" spans="1:64" ht="15" customHeight="1">
      <c r="A159" s="442"/>
      <c r="B159" s="457"/>
      <c r="C159" s="247"/>
      <c r="D159" s="225"/>
      <c r="E159" s="213"/>
      <c r="F159" s="213"/>
      <c r="G159" s="213"/>
      <c r="H159" s="213"/>
      <c r="I159" s="213"/>
      <c r="J159" s="213"/>
      <c r="K159" s="277"/>
      <c r="L159" s="277"/>
      <c r="M159" s="277"/>
      <c r="N159" s="277"/>
      <c r="O159" s="277"/>
      <c r="P159" s="277"/>
      <c r="Q159" s="277"/>
      <c r="R159" s="277"/>
      <c r="S159" s="277"/>
      <c r="T159" s="277"/>
      <c r="U159" s="277"/>
      <c r="V159" s="277"/>
      <c r="W159" s="55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602">
        <f t="shared" si="17"/>
        <v>0</v>
      </c>
      <c r="AL159" s="25"/>
      <c r="AM159" s="25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296"/>
      <c r="BA159" s="296"/>
      <c r="BB159" s="296"/>
      <c r="BC159" s="296"/>
      <c r="BD159" s="296"/>
      <c r="BE159" s="296"/>
      <c r="BF159" s="296"/>
      <c r="BG159" s="296"/>
      <c r="BH159" s="296"/>
      <c r="BI159" s="296"/>
      <c r="BJ159" s="296"/>
      <c r="BK159" s="296"/>
      <c r="BL159" s="302"/>
    </row>
    <row r="160" spans="1:64" ht="15" customHeight="1">
      <c r="A160" s="442"/>
      <c r="B160" s="457"/>
      <c r="C160" s="247"/>
      <c r="D160" s="225"/>
      <c r="E160" s="214" t="str">
        <f>Manning!E165</f>
        <v>F &amp; B DIRECTOR</v>
      </c>
      <c r="F160" s="214">
        <f>Manning!F165</f>
        <v>0</v>
      </c>
      <c r="G160" s="215">
        <f>Manning!H165</f>
        <v>1</v>
      </c>
      <c r="H160" s="215" t="str">
        <f>Manning!I165</f>
        <v>L</v>
      </c>
      <c r="I160" s="215" t="str">
        <f>Manning!J165</f>
        <v>L2</v>
      </c>
      <c r="J160" s="215"/>
      <c r="K160" s="215">
        <f>Manning!K165</f>
        <v>0</v>
      </c>
      <c r="L160" s="215">
        <f>Manning!L165</f>
        <v>0</v>
      </c>
      <c r="M160" s="215">
        <f>Manning!M165</f>
        <v>0</v>
      </c>
      <c r="N160" s="215">
        <f>Manning!N165</f>
        <v>0</v>
      </c>
      <c r="O160" s="215">
        <f>Manning!O165</f>
        <v>0</v>
      </c>
      <c r="P160" s="215">
        <f>Manning!P165</f>
        <v>0</v>
      </c>
      <c r="Q160" s="215">
        <f>Manning!Q165</f>
        <v>0</v>
      </c>
      <c r="R160" s="215">
        <f>Manning!R165</f>
        <v>0</v>
      </c>
      <c r="S160" s="215">
        <f>Manning!S165</f>
        <v>1</v>
      </c>
      <c r="T160" s="215">
        <f>Manning!T165</f>
        <v>1</v>
      </c>
      <c r="U160" s="215">
        <f>Manning!U165</f>
        <v>1</v>
      </c>
      <c r="V160" s="215">
        <f>Manning!W165</f>
        <v>1</v>
      </c>
      <c r="W160" s="147"/>
      <c r="X160" s="498">
        <f>K160*'Salary Level'!$M165</f>
        <v>0</v>
      </c>
      <c r="Y160" s="498">
        <f>L160*'Salary Level'!$M165</f>
        <v>0</v>
      </c>
      <c r="Z160" s="498">
        <f>M160*'Salary Level'!$M165</f>
        <v>0</v>
      </c>
      <c r="AA160" s="498">
        <f>N160*'Salary Level'!$M165</f>
        <v>0</v>
      </c>
      <c r="AB160" s="498">
        <f>O160*'Salary Level'!$M165</f>
        <v>0</v>
      </c>
      <c r="AC160" s="498">
        <f>P160*'Salary Level'!$M165</f>
        <v>0</v>
      </c>
      <c r="AD160" s="498">
        <f>Q160*'Salary Level'!$M165</f>
        <v>0</v>
      </c>
      <c r="AE160" s="498">
        <f>R160*'Salary Level'!$M165</f>
        <v>0</v>
      </c>
      <c r="AF160" s="498">
        <f>S160*'Salary Level'!$M165</f>
        <v>25560</v>
      </c>
      <c r="AG160" s="498">
        <f>T160*'Salary Level'!$M165</f>
        <v>25560</v>
      </c>
      <c r="AH160" s="498">
        <f>U160*'Salary Level'!$M165</f>
        <v>25560</v>
      </c>
      <c r="AI160" s="498">
        <f>V160*'Salary Level'!$M165</f>
        <v>25560</v>
      </c>
      <c r="AJ160" s="498">
        <f>V160*'Salary Level'!$M165</f>
        <v>25560</v>
      </c>
      <c r="AK160" s="602">
        <f t="shared" si="17"/>
        <v>127800</v>
      </c>
      <c r="AL160" s="25"/>
      <c r="AM160" s="25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296"/>
      <c r="BA160" s="296"/>
      <c r="BB160" s="296"/>
      <c r="BC160" s="296"/>
      <c r="BD160" s="296"/>
      <c r="BE160" s="296"/>
      <c r="BF160" s="296"/>
      <c r="BG160" s="296"/>
      <c r="BH160" s="296"/>
      <c r="BI160" s="296"/>
      <c r="BJ160" s="296"/>
      <c r="BK160" s="296"/>
      <c r="BL160" s="302"/>
    </row>
    <row r="161" spans="1:64" ht="15" customHeight="1">
      <c r="A161" s="442"/>
      <c r="B161" s="457"/>
      <c r="C161" s="247"/>
      <c r="D161" s="225"/>
      <c r="E161" s="214" t="str">
        <f>Manning!E166</f>
        <v>SECRETARY</v>
      </c>
      <c r="F161" s="214">
        <f>Manning!F166</f>
        <v>0</v>
      </c>
      <c r="G161" s="215">
        <f>Manning!H166</f>
        <v>1</v>
      </c>
      <c r="H161" s="215" t="str">
        <f>Manning!I166</f>
        <v>L</v>
      </c>
      <c r="I161" s="215" t="str">
        <f>Manning!J166</f>
        <v>L6</v>
      </c>
      <c r="J161" s="215"/>
      <c r="K161" s="215">
        <f>Manning!K166</f>
        <v>0</v>
      </c>
      <c r="L161" s="215">
        <f>Manning!L166</f>
        <v>0</v>
      </c>
      <c r="M161" s="215">
        <f>Manning!M166</f>
        <v>0</v>
      </c>
      <c r="N161" s="215">
        <f>Manning!N166</f>
        <v>0</v>
      </c>
      <c r="O161" s="215">
        <f>Manning!O166</f>
        <v>0</v>
      </c>
      <c r="P161" s="215">
        <f>Manning!P166</f>
        <v>0</v>
      </c>
      <c r="Q161" s="215">
        <f>Manning!Q166</f>
        <v>0</v>
      </c>
      <c r="R161" s="215">
        <f>Manning!R166</f>
        <v>0</v>
      </c>
      <c r="S161" s="215">
        <f>Manning!S166</f>
        <v>0</v>
      </c>
      <c r="T161" s="215">
        <f>Manning!T166</f>
        <v>0</v>
      </c>
      <c r="U161" s="215">
        <f>Manning!U166</f>
        <v>0</v>
      </c>
      <c r="V161" s="215">
        <f>Manning!W166</f>
        <v>0</v>
      </c>
      <c r="W161" s="147"/>
      <c r="X161" s="498">
        <f>K161*'Salary Level'!$M166</f>
        <v>0</v>
      </c>
      <c r="Y161" s="498">
        <f>L161*'Salary Level'!$M166</f>
        <v>0</v>
      </c>
      <c r="Z161" s="498">
        <f>M161*'Salary Level'!$M166</f>
        <v>0</v>
      </c>
      <c r="AA161" s="498">
        <f>N161*'Salary Level'!$M166</f>
        <v>0</v>
      </c>
      <c r="AB161" s="498">
        <f>O161*'Salary Level'!$M166</f>
        <v>0</v>
      </c>
      <c r="AC161" s="498">
        <f>P161*'Salary Level'!$M166</f>
        <v>0</v>
      </c>
      <c r="AD161" s="498">
        <f>Q161*'Salary Level'!$M166</f>
        <v>0</v>
      </c>
      <c r="AE161" s="498">
        <f>R161*'Salary Level'!$M166</f>
        <v>0</v>
      </c>
      <c r="AF161" s="498">
        <f>S161*'Salary Level'!$M166</f>
        <v>0</v>
      </c>
      <c r="AG161" s="498">
        <f>T161*'Salary Level'!$M166</f>
        <v>0</v>
      </c>
      <c r="AH161" s="498">
        <f>U161*'Salary Level'!$M166</f>
        <v>0</v>
      </c>
      <c r="AI161" s="498">
        <f>V161*'Salary Level'!$M166</f>
        <v>0</v>
      </c>
      <c r="AJ161" s="498">
        <f>V161*'Salary Level'!$M166</f>
        <v>0</v>
      </c>
      <c r="AK161" s="602">
        <f t="shared" si="17"/>
        <v>0</v>
      </c>
      <c r="AL161" s="25"/>
      <c r="AM161" s="25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296"/>
      <c r="BA161" s="296"/>
      <c r="BB161" s="296"/>
      <c r="BC161" s="296"/>
      <c r="BD161" s="296"/>
      <c r="BE161" s="296"/>
      <c r="BF161" s="296"/>
      <c r="BG161" s="296"/>
      <c r="BH161" s="296"/>
      <c r="BI161" s="296"/>
      <c r="BJ161" s="296"/>
      <c r="BK161" s="296"/>
      <c r="BL161" s="302"/>
    </row>
    <row r="162" spans="1:64" ht="15" customHeight="1">
      <c r="A162" s="442"/>
      <c r="B162" s="457"/>
      <c r="C162" s="247"/>
      <c r="D162" s="225"/>
      <c r="E162" s="214" t="str">
        <f>Manning!E167</f>
        <v>F &amp; B OPERATIONS MANAGER</v>
      </c>
      <c r="F162" s="214">
        <f>Manning!F167</f>
        <v>0</v>
      </c>
      <c r="G162" s="215">
        <f>Manning!H167</f>
        <v>1</v>
      </c>
      <c r="H162" s="215" t="str">
        <f>Manning!I167</f>
        <v>L</v>
      </c>
      <c r="I162" s="215" t="str">
        <f>Manning!J167</f>
        <v>L3</v>
      </c>
      <c r="J162" s="215"/>
      <c r="K162" s="215">
        <f>Manning!K167</f>
        <v>0</v>
      </c>
      <c r="L162" s="215">
        <f>Manning!L167</f>
        <v>0</v>
      </c>
      <c r="M162" s="215">
        <f>Manning!M167</f>
        <v>0</v>
      </c>
      <c r="N162" s="215">
        <f>Manning!N167</f>
        <v>0</v>
      </c>
      <c r="O162" s="215">
        <f>Manning!O167</f>
        <v>0</v>
      </c>
      <c r="P162" s="215">
        <f>Manning!P167</f>
        <v>0</v>
      </c>
      <c r="Q162" s="215">
        <f>Manning!Q167</f>
        <v>0</v>
      </c>
      <c r="R162" s="215">
        <f>Manning!R167</f>
        <v>0</v>
      </c>
      <c r="S162" s="215">
        <f>Manning!S167</f>
        <v>0</v>
      </c>
      <c r="T162" s="215">
        <f>Manning!T167</f>
        <v>0</v>
      </c>
      <c r="U162" s="215">
        <f>Manning!U167</f>
        <v>1</v>
      </c>
      <c r="V162" s="215">
        <f>Manning!W167</f>
        <v>1</v>
      </c>
      <c r="W162" s="147"/>
      <c r="X162" s="498">
        <f>K162*'Salary Level'!$M167</f>
        <v>0</v>
      </c>
      <c r="Y162" s="498">
        <f>L162*'Salary Level'!$M167</f>
        <v>0</v>
      </c>
      <c r="Z162" s="498">
        <f>M162*'Salary Level'!$M167</f>
        <v>0</v>
      </c>
      <c r="AA162" s="498">
        <f>N162*'Salary Level'!$M167</f>
        <v>0</v>
      </c>
      <c r="AB162" s="498">
        <f>O162*'Salary Level'!$M167</f>
        <v>0</v>
      </c>
      <c r="AC162" s="498">
        <f>P162*'Salary Level'!$M167</f>
        <v>0</v>
      </c>
      <c r="AD162" s="498">
        <f>Q162*'Salary Level'!$M167</f>
        <v>0</v>
      </c>
      <c r="AE162" s="498">
        <f>R162*'Salary Level'!$M167</f>
        <v>0</v>
      </c>
      <c r="AF162" s="498">
        <f>S162*'Salary Level'!$M167</f>
        <v>0</v>
      </c>
      <c r="AG162" s="498">
        <f>T162*'Salary Level'!$M167</f>
        <v>0</v>
      </c>
      <c r="AH162" s="498">
        <f>U162*'Salary Level'!$M167</f>
        <v>17750</v>
      </c>
      <c r="AI162" s="498">
        <f>V162*'Salary Level'!$M167</f>
        <v>17750</v>
      </c>
      <c r="AJ162" s="498">
        <f>V162*'Salary Level'!$M167</f>
        <v>17750</v>
      </c>
      <c r="AK162" s="602">
        <f t="shared" si="17"/>
        <v>53250</v>
      </c>
      <c r="AL162" s="25"/>
      <c r="AM162" s="25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296"/>
      <c r="BA162" s="296"/>
      <c r="BB162" s="296"/>
      <c r="BC162" s="296"/>
      <c r="BD162" s="296"/>
      <c r="BE162" s="296"/>
      <c r="BF162" s="296"/>
      <c r="BG162" s="296"/>
      <c r="BH162" s="296"/>
      <c r="BI162" s="296"/>
      <c r="BJ162" s="296"/>
      <c r="BK162" s="296"/>
      <c r="BL162" s="302"/>
    </row>
    <row r="163" spans="1:64" ht="15" customHeight="1">
      <c r="A163" s="442"/>
      <c r="B163" s="457"/>
      <c r="C163" s="247"/>
      <c r="D163" s="225"/>
      <c r="E163" s="214" t="str">
        <f>Manning!E168</f>
        <v>ASSISTANT F&amp;B MANAGER</v>
      </c>
      <c r="F163" s="214">
        <f>Manning!F168</f>
        <v>0</v>
      </c>
      <c r="G163" s="215">
        <f>Manning!H168</f>
        <v>1</v>
      </c>
      <c r="H163" s="215" t="str">
        <f>Manning!I168</f>
        <v>L</v>
      </c>
      <c r="I163" s="215" t="str">
        <f>Manning!J168</f>
        <v>L3</v>
      </c>
      <c r="J163" s="215"/>
      <c r="K163" s="215">
        <f>Manning!K168</f>
        <v>0</v>
      </c>
      <c r="L163" s="215">
        <f>Manning!L168</f>
        <v>0</v>
      </c>
      <c r="M163" s="215">
        <f>Manning!M168</f>
        <v>0</v>
      </c>
      <c r="N163" s="215">
        <f>Manning!N168</f>
        <v>0</v>
      </c>
      <c r="O163" s="215">
        <f>Manning!O168</f>
        <v>0</v>
      </c>
      <c r="P163" s="215">
        <f>Manning!P168</f>
        <v>0</v>
      </c>
      <c r="Q163" s="215">
        <f>Manning!Q168</f>
        <v>0</v>
      </c>
      <c r="R163" s="215">
        <f>Manning!R168</f>
        <v>0</v>
      </c>
      <c r="S163" s="215">
        <f>Manning!S168</f>
        <v>1</v>
      </c>
      <c r="T163" s="215">
        <f>Manning!T168</f>
        <v>1</v>
      </c>
      <c r="U163" s="215">
        <f>Manning!U168</f>
        <v>1</v>
      </c>
      <c r="V163" s="215">
        <f>Manning!W168</f>
        <v>1</v>
      </c>
      <c r="W163" s="147"/>
      <c r="X163" s="498">
        <f>K163*'Salary Level'!$M168</f>
        <v>0</v>
      </c>
      <c r="Y163" s="498">
        <f>L163*'Salary Level'!$M168</f>
        <v>0</v>
      </c>
      <c r="Z163" s="498">
        <f>M163*'Salary Level'!$M168</f>
        <v>0</v>
      </c>
      <c r="AA163" s="498">
        <f>N163*'Salary Level'!$M168</f>
        <v>0</v>
      </c>
      <c r="AB163" s="498">
        <f>O163*'Salary Level'!$M168</f>
        <v>0</v>
      </c>
      <c r="AC163" s="498">
        <f>P163*'Salary Level'!$M168</f>
        <v>0</v>
      </c>
      <c r="AD163" s="498">
        <f>Q163*'Salary Level'!$M168</f>
        <v>0</v>
      </c>
      <c r="AE163" s="498">
        <f>R163*'Salary Level'!$M168</f>
        <v>0</v>
      </c>
      <c r="AF163" s="498">
        <f>S163*'Salary Level'!$M168</f>
        <v>12070</v>
      </c>
      <c r="AG163" s="498">
        <f>T163*'Salary Level'!$M168</f>
        <v>12070</v>
      </c>
      <c r="AH163" s="498">
        <f>U163*'Salary Level'!$M168</f>
        <v>12070</v>
      </c>
      <c r="AI163" s="498">
        <f>V163*'Salary Level'!$M168</f>
        <v>12070</v>
      </c>
      <c r="AJ163" s="498">
        <f>V163*'Salary Level'!$M168</f>
        <v>12070</v>
      </c>
      <c r="AK163" s="602">
        <f t="shared" si="17"/>
        <v>60350</v>
      </c>
      <c r="AL163" s="25"/>
      <c r="AM163" s="25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296"/>
      <c r="BA163" s="296"/>
      <c r="BB163" s="296"/>
      <c r="BC163" s="296"/>
      <c r="BD163" s="296"/>
      <c r="BE163" s="296"/>
      <c r="BF163" s="296"/>
      <c r="BG163" s="296"/>
      <c r="BH163" s="296"/>
      <c r="BI163" s="296"/>
      <c r="BJ163" s="296"/>
      <c r="BK163" s="296"/>
      <c r="BL163" s="302"/>
    </row>
    <row r="164" spans="1:64" ht="15" customHeight="1">
      <c r="A164" s="442"/>
      <c r="B164" s="457"/>
      <c r="C164" s="247"/>
      <c r="D164" s="225"/>
      <c r="E164" s="214" t="str">
        <f>Manning!E169</f>
        <v>EXECUTIVE CHEF</v>
      </c>
      <c r="F164" s="214">
        <f>Manning!F169</f>
        <v>0</v>
      </c>
      <c r="G164" s="215">
        <f>Manning!H169</f>
        <v>1</v>
      </c>
      <c r="H164" s="215" t="str">
        <f>Manning!I169</f>
        <v>L</v>
      </c>
      <c r="I164" s="215" t="str">
        <f>Manning!J169</f>
        <v>L2</v>
      </c>
      <c r="J164" s="215"/>
      <c r="K164" s="215">
        <f>Manning!K169</f>
        <v>0</v>
      </c>
      <c r="L164" s="215">
        <f>Manning!L169</f>
        <v>0</v>
      </c>
      <c r="M164" s="215">
        <f>Manning!M169</f>
        <v>0</v>
      </c>
      <c r="N164" s="215">
        <f>Manning!N169</f>
        <v>0</v>
      </c>
      <c r="O164" s="215">
        <f>Manning!O169</f>
        <v>0</v>
      </c>
      <c r="P164" s="215">
        <f>Manning!P169</f>
        <v>0</v>
      </c>
      <c r="Q164" s="215">
        <f>Manning!Q169</f>
        <v>0</v>
      </c>
      <c r="R164" s="215">
        <f>Manning!R169</f>
        <v>0</v>
      </c>
      <c r="S164" s="215">
        <f>Manning!S169</f>
        <v>1</v>
      </c>
      <c r="T164" s="215">
        <f>Manning!T169</f>
        <v>1</v>
      </c>
      <c r="U164" s="215">
        <f>Manning!U169</f>
        <v>1</v>
      </c>
      <c r="V164" s="215">
        <f>Manning!W169</f>
        <v>1</v>
      </c>
      <c r="W164" s="147"/>
      <c r="X164" s="498">
        <f>K164*'Salary Level'!$M169</f>
        <v>0</v>
      </c>
      <c r="Y164" s="498">
        <f>L164*'Salary Level'!$M169</f>
        <v>0</v>
      </c>
      <c r="Z164" s="498">
        <f>M164*'Salary Level'!$M169</f>
        <v>0</v>
      </c>
      <c r="AA164" s="498">
        <f>N164*'Salary Level'!$M169</f>
        <v>0</v>
      </c>
      <c r="AB164" s="498">
        <f>O164*'Salary Level'!$M169</f>
        <v>0</v>
      </c>
      <c r="AC164" s="498">
        <f>P164*'Salary Level'!$M169</f>
        <v>0</v>
      </c>
      <c r="AD164" s="498">
        <f>Q164*'Salary Level'!$M169</f>
        <v>0</v>
      </c>
      <c r="AE164" s="498">
        <f>R164*'Salary Level'!$M169</f>
        <v>0</v>
      </c>
      <c r="AF164" s="498">
        <f>S164*'Salary Level'!$M169</f>
        <v>35500</v>
      </c>
      <c r="AG164" s="498">
        <f>T164*'Salary Level'!$M169</f>
        <v>35500</v>
      </c>
      <c r="AH164" s="498">
        <f>U164*'Salary Level'!$M169</f>
        <v>35500</v>
      </c>
      <c r="AI164" s="498">
        <f>V164*'Salary Level'!$M169</f>
        <v>35500</v>
      </c>
      <c r="AJ164" s="498">
        <f>V164*'Salary Level'!$M169</f>
        <v>35500</v>
      </c>
      <c r="AK164" s="602">
        <f t="shared" si="17"/>
        <v>177500</v>
      </c>
      <c r="AL164" s="25"/>
      <c r="AM164" s="25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296"/>
      <c r="BA164" s="296"/>
      <c r="BB164" s="296"/>
      <c r="BC164" s="296"/>
      <c r="BD164" s="296"/>
      <c r="BE164" s="296"/>
      <c r="BF164" s="296"/>
      <c r="BG164" s="296"/>
      <c r="BH164" s="296"/>
      <c r="BI164" s="296"/>
      <c r="BJ164" s="296"/>
      <c r="BK164" s="296"/>
      <c r="BL164" s="302"/>
    </row>
    <row r="165" spans="1:64" ht="15" customHeight="1">
      <c r="A165" s="442"/>
      <c r="B165" s="457"/>
      <c r="C165" s="247"/>
      <c r="D165" s="225"/>
      <c r="E165" s="214" t="str">
        <f>Manning!E170</f>
        <v>SECRETARY</v>
      </c>
      <c r="F165" s="214">
        <f>Manning!F170</f>
        <v>0</v>
      </c>
      <c r="G165" s="215">
        <f>Manning!H170</f>
        <v>1</v>
      </c>
      <c r="H165" s="215" t="str">
        <f>Manning!I170</f>
        <v>L</v>
      </c>
      <c r="I165" s="215">
        <f>Manning!J170</f>
        <v>0</v>
      </c>
      <c r="J165" s="215"/>
      <c r="K165" s="215">
        <f>Manning!K170</f>
        <v>0</v>
      </c>
      <c r="L165" s="215">
        <f>Manning!L170</f>
        <v>0</v>
      </c>
      <c r="M165" s="215">
        <f>Manning!M170</f>
        <v>0</v>
      </c>
      <c r="N165" s="215">
        <f>Manning!N170</f>
        <v>0</v>
      </c>
      <c r="O165" s="215">
        <f>Manning!O170</f>
        <v>0</v>
      </c>
      <c r="P165" s="215">
        <f>Manning!P170</f>
        <v>0</v>
      </c>
      <c r="Q165" s="215">
        <f>Manning!Q170</f>
        <v>0</v>
      </c>
      <c r="R165" s="215">
        <f>Manning!R170</f>
        <v>0</v>
      </c>
      <c r="S165" s="215">
        <f>Manning!S170</f>
        <v>0</v>
      </c>
      <c r="T165" s="215">
        <f>Manning!T170</f>
        <v>1</v>
      </c>
      <c r="U165" s="215">
        <f>Manning!U170</f>
        <v>1</v>
      </c>
      <c r="V165" s="215">
        <f>Manning!W170</f>
        <v>1</v>
      </c>
      <c r="W165" s="147"/>
      <c r="X165" s="498">
        <f>K165*'Salary Level'!$M170</f>
        <v>0</v>
      </c>
      <c r="Y165" s="498">
        <f>L165*'Salary Level'!$M170</f>
        <v>0</v>
      </c>
      <c r="Z165" s="498">
        <f>M165*'Salary Level'!$M170</f>
        <v>0</v>
      </c>
      <c r="AA165" s="498">
        <f>N165*'Salary Level'!$M170</f>
        <v>0</v>
      </c>
      <c r="AB165" s="498">
        <f>O165*'Salary Level'!$M170</f>
        <v>0</v>
      </c>
      <c r="AC165" s="498">
        <f>P165*'Salary Level'!$M170</f>
        <v>0</v>
      </c>
      <c r="AD165" s="498">
        <f>Q165*'Salary Level'!$M170</f>
        <v>0</v>
      </c>
      <c r="AE165" s="498">
        <f>R165*'Salary Level'!$M170</f>
        <v>0</v>
      </c>
      <c r="AF165" s="498">
        <f>S165*'Salary Level'!$M170</f>
        <v>0</v>
      </c>
      <c r="AG165" s="498">
        <f>T165*'Salary Level'!$M170</f>
        <v>4970</v>
      </c>
      <c r="AH165" s="498">
        <f>U165*'Salary Level'!$M170</f>
        <v>4970</v>
      </c>
      <c r="AI165" s="498">
        <f>V165*'Salary Level'!$M170</f>
        <v>4970</v>
      </c>
      <c r="AJ165" s="498">
        <f>V165*'Salary Level'!$M170</f>
        <v>4970</v>
      </c>
      <c r="AK165" s="602">
        <f t="shared" si="17"/>
        <v>19880</v>
      </c>
      <c r="AL165" s="25"/>
      <c r="AM165" s="25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296"/>
      <c r="BA165" s="296"/>
      <c r="BB165" s="296"/>
      <c r="BC165" s="296"/>
      <c r="BD165" s="296"/>
      <c r="BE165" s="296"/>
      <c r="BF165" s="296"/>
      <c r="BG165" s="296"/>
      <c r="BH165" s="296"/>
      <c r="BI165" s="296"/>
      <c r="BJ165" s="296"/>
      <c r="BK165" s="296"/>
      <c r="BL165" s="302"/>
    </row>
    <row r="166" spans="1:64" ht="15" customHeight="1">
      <c r="A166" s="442"/>
      <c r="B166" s="457"/>
      <c r="C166" s="247"/>
      <c r="D166" s="225"/>
      <c r="E166" s="214" t="str">
        <f>Manning!E171</f>
        <v>ADDITIONAL POSITION 1</v>
      </c>
      <c r="F166" s="214"/>
      <c r="G166" s="215">
        <f>Manning!H171</f>
        <v>0</v>
      </c>
      <c r="H166" s="215" t="str">
        <f>Manning!I171</f>
        <v>L</v>
      </c>
      <c r="I166" s="215">
        <f>Manning!J171</f>
        <v>0</v>
      </c>
      <c r="J166" s="215"/>
      <c r="K166" s="215">
        <f>Manning!K171</f>
        <v>0</v>
      </c>
      <c r="L166" s="215">
        <f>Manning!L171</f>
        <v>0</v>
      </c>
      <c r="M166" s="215">
        <f>Manning!M171</f>
        <v>0</v>
      </c>
      <c r="N166" s="215">
        <f>Manning!N171</f>
        <v>0</v>
      </c>
      <c r="O166" s="215">
        <f>Manning!O171</f>
        <v>0</v>
      </c>
      <c r="P166" s="215">
        <f>Manning!P171</f>
        <v>0</v>
      </c>
      <c r="Q166" s="215">
        <f>Manning!Q171</f>
        <v>0</v>
      </c>
      <c r="R166" s="215">
        <f>Manning!R171</f>
        <v>0</v>
      </c>
      <c r="S166" s="215">
        <f>Manning!S171</f>
        <v>0</v>
      </c>
      <c r="T166" s="215">
        <f>Manning!T171</f>
        <v>0</v>
      </c>
      <c r="U166" s="215">
        <f>Manning!U171</f>
        <v>0</v>
      </c>
      <c r="V166" s="215">
        <f>Manning!W171</f>
        <v>0</v>
      </c>
      <c r="W166" s="147"/>
      <c r="X166" s="498">
        <f>K166*'Salary Level'!$M171</f>
        <v>0</v>
      </c>
      <c r="Y166" s="498">
        <f>L166*'Salary Level'!$M171</f>
        <v>0</v>
      </c>
      <c r="Z166" s="498">
        <f>M166*'Salary Level'!$M171</f>
        <v>0</v>
      </c>
      <c r="AA166" s="498">
        <f>N166*'Salary Level'!$M171</f>
        <v>0</v>
      </c>
      <c r="AB166" s="498">
        <f>O166*'Salary Level'!$M171</f>
        <v>0</v>
      </c>
      <c r="AC166" s="498">
        <f>P166*'Salary Level'!$M171</f>
        <v>0</v>
      </c>
      <c r="AD166" s="498">
        <f>Q166*'Salary Level'!$M171</f>
        <v>0</v>
      </c>
      <c r="AE166" s="498">
        <f>R166*'Salary Level'!$M171</f>
        <v>0</v>
      </c>
      <c r="AF166" s="498">
        <f>S166*'Salary Level'!$M171</f>
        <v>0</v>
      </c>
      <c r="AG166" s="498">
        <f>T166*'Salary Level'!$M171</f>
        <v>0</v>
      </c>
      <c r="AH166" s="498">
        <f>U166*'Salary Level'!$M171</f>
        <v>0</v>
      </c>
      <c r="AI166" s="498">
        <f>V166*'Salary Level'!$M171</f>
        <v>0</v>
      </c>
      <c r="AJ166" s="498">
        <f>V166*'Salary Level'!$M171</f>
        <v>0</v>
      </c>
      <c r="AK166" s="602">
        <f t="shared" si="17"/>
        <v>0</v>
      </c>
      <c r="AL166" s="25"/>
      <c r="AM166" s="25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296"/>
      <c r="BA166" s="296"/>
      <c r="BB166" s="296"/>
      <c r="BC166" s="296"/>
      <c r="BD166" s="296"/>
      <c r="BE166" s="296"/>
      <c r="BF166" s="296"/>
      <c r="BG166" s="296"/>
      <c r="BH166" s="296"/>
      <c r="BI166" s="296"/>
      <c r="BJ166" s="296"/>
      <c r="BK166" s="296"/>
      <c r="BL166" s="302"/>
    </row>
    <row r="167" spans="1:64" ht="15" customHeight="1">
      <c r="A167" s="442"/>
      <c r="B167" s="457"/>
      <c r="C167" s="247"/>
      <c r="D167" s="225"/>
      <c r="E167" s="214" t="str">
        <f>Manning!E172</f>
        <v>ADDITIONAL POSITION 2</v>
      </c>
      <c r="F167" s="214"/>
      <c r="G167" s="215">
        <f>Manning!H172</f>
        <v>0</v>
      </c>
      <c r="H167" s="215" t="str">
        <f>Manning!I172</f>
        <v>L</v>
      </c>
      <c r="I167" s="215">
        <f>Manning!J172</f>
        <v>0</v>
      </c>
      <c r="J167" s="215"/>
      <c r="K167" s="215">
        <f>Manning!K172</f>
        <v>0</v>
      </c>
      <c r="L167" s="215">
        <f>Manning!L172</f>
        <v>0</v>
      </c>
      <c r="M167" s="215">
        <f>Manning!M172</f>
        <v>0</v>
      </c>
      <c r="N167" s="215">
        <f>Manning!N172</f>
        <v>0</v>
      </c>
      <c r="O167" s="215">
        <f>Manning!O172</f>
        <v>0</v>
      </c>
      <c r="P167" s="215">
        <f>Manning!P172</f>
        <v>0</v>
      </c>
      <c r="Q167" s="215">
        <f>Manning!Q172</f>
        <v>0</v>
      </c>
      <c r="R167" s="215">
        <f>Manning!R172</f>
        <v>0</v>
      </c>
      <c r="S167" s="215">
        <f>Manning!S172</f>
        <v>0</v>
      </c>
      <c r="T167" s="215">
        <f>Manning!T172</f>
        <v>0</v>
      </c>
      <c r="U167" s="215">
        <f>Manning!U172</f>
        <v>0</v>
      </c>
      <c r="V167" s="215">
        <f>Manning!W172</f>
        <v>0</v>
      </c>
      <c r="W167" s="147"/>
      <c r="X167" s="498">
        <f>K167*'Salary Level'!$M172</f>
        <v>0</v>
      </c>
      <c r="Y167" s="498">
        <f>L167*'Salary Level'!$M172</f>
        <v>0</v>
      </c>
      <c r="Z167" s="498">
        <f>M167*'Salary Level'!$M172</f>
        <v>0</v>
      </c>
      <c r="AA167" s="498">
        <f>N167*'Salary Level'!$M172</f>
        <v>0</v>
      </c>
      <c r="AB167" s="498">
        <f>O167*'Salary Level'!$M172</f>
        <v>0</v>
      </c>
      <c r="AC167" s="498">
        <f>P167*'Salary Level'!$M172</f>
        <v>0</v>
      </c>
      <c r="AD167" s="498">
        <f>Q167*'Salary Level'!$M172</f>
        <v>0</v>
      </c>
      <c r="AE167" s="498">
        <f>R167*'Salary Level'!$M172</f>
        <v>0</v>
      </c>
      <c r="AF167" s="498">
        <f>S167*'Salary Level'!$M172</f>
        <v>0</v>
      </c>
      <c r="AG167" s="498">
        <f>T167*'Salary Level'!$M172</f>
        <v>0</v>
      </c>
      <c r="AH167" s="498">
        <f>U167*'Salary Level'!$M172</f>
        <v>0</v>
      </c>
      <c r="AI167" s="498">
        <f>V167*'Salary Level'!$M172</f>
        <v>0</v>
      </c>
      <c r="AJ167" s="498">
        <f>V167*'Salary Level'!$M172</f>
        <v>0</v>
      </c>
      <c r="AK167" s="602">
        <f t="shared" si="17"/>
        <v>0</v>
      </c>
      <c r="AL167" s="25"/>
      <c r="AM167" s="25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296"/>
      <c r="BA167" s="296"/>
      <c r="BB167" s="296"/>
      <c r="BC167" s="296"/>
      <c r="BD167" s="296"/>
      <c r="BE167" s="296"/>
      <c r="BF167" s="296"/>
      <c r="BG167" s="296"/>
      <c r="BH167" s="296"/>
      <c r="BI167" s="296"/>
      <c r="BJ167" s="296"/>
      <c r="BK167" s="296"/>
      <c r="BL167" s="302"/>
    </row>
    <row r="168" spans="1:64" ht="15" customHeight="1">
      <c r="A168" s="442"/>
      <c r="B168" s="457"/>
      <c r="C168" s="247"/>
      <c r="D168" s="225"/>
      <c r="E168" s="216"/>
      <c r="F168" s="216"/>
      <c r="G168" s="216"/>
      <c r="H168" s="216"/>
      <c r="I168" s="216"/>
      <c r="J168" s="216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61"/>
      <c r="X168" s="499"/>
      <c r="Y168" s="499"/>
      <c r="Z168" s="499"/>
      <c r="AA168" s="499"/>
      <c r="AB168" s="499"/>
      <c r="AC168" s="499"/>
      <c r="AD168" s="499"/>
      <c r="AE168" s="499"/>
      <c r="AF168" s="499"/>
      <c r="AG168" s="499"/>
      <c r="AH168" s="499"/>
      <c r="AI168" s="499"/>
      <c r="AJ168" s="499"/>
      <c r="AK168" s="602">
        <f t="shared" si="17"/>
        <v>0</v>
      </c>
      <c r="AL168" s="25"/>
      <c r="AM168" s="25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296"/>
      <c r="BA168" s="296"/>
      <c r="BB168" s="296"/>
      <c r="BC168" s="296"/>
      <c r="BD168" s="296"/>
      <c r="BE168" s="296"/>
      <c r="BF168" s="296"/>
      <c r="BG168" s="296"/>
      <c r="BH168" s="296"/>
      <c r="BI168" s="296"/>
      <c r="BJ168" s="296"/>
      <c r="BK168" s="296"/>
      <c r="BL168" s="302"/>
    </row>
    <row r="169" spans="1:64" ht="15" customHeight="1">
      <c r="A169" s="442"/>
      <c r="B169" s="457"/>
      <c r="C169" s="247"/>
      <c r="D169" s="225"/>
      <c r="E169" s="221" t="str">
        <f>"TOTAL "&amp;E158</f>
        <v xml:space="preserve">TOTAL F &amp; B  ADMINISTRATION </v>
      </c>
      <c r="F169" s="221"/>
      <c r="G169" s="226">
        <f>SUM(G159:G168)</f>
        <v>6</v>
      </c>
      <c r="H169" s="221"/>
      <c r="I169" s="221"/>
      <c r="J169" s="221"/>
      <c r="K169" s="226">
        <f>Manning!K174</f>
        <v>0</v>
      </c>
      <c r="L169" s="226">
        <f>Manning!L174</f>
        <v>0</v>
      </c>
      <c r="M169" s="226">
        <f>Manning!M174</f>
        <v>0</v>
      </c>
      <c r="N169" s="226">
        <f>Manning!N174</f>
        <v>0</v>
      </c>
      <c r="O169" s="226">
        <f>Manning!O174</f>
        <v>0</v>
      </c>
      <c r="P169" s="226">
        <f>Manning!P174</f>
        <v>0</v>
      </c>
      <c r="Q169" s="226">
        <f>Manning!Q174</f>
        <v>0</v>
      </c>
      <c r="R169" s="226">
        <f>Manning!R174</f>
        <v>0</v>
      </c>
      <c r="S169" s="226">
        <f>Manning!S174</f>
        <v>3</v>
      </c>
      <c r="T169" s="226">
        <f>Manning!T174</f>
        <v>4</v>
      </c>
      <c r="U169" s="226">
        <f>Manning!U174</f>
        <v>5</v>
      </c>
      <c r="V169" s="226">
        <f>Manning!W174</f>
        <v>5</v>
      </c>
      <c r="W169" s="57"/>
      <c r="X169" s="507">
        <f>SUM(X159:X168)</f>
        <v>0</v>
      </c>
      <c r="Y169" s="507">
        <f t="shared" ref="Y169:AI169" si="20">SUM(Y159:Y168)</f>
        <v>0</v>
      </c>
      <c r="Z169" s="507">
        <f t="shared" si="20"/>
        <v>0</v>
      </c>
      <c r="AA169" s="507">
        <f t="shared" si="20"/>
        <v>0</v>
      </c>
      <c r="AB169" s="507">
        <f t="shared" si="20"/>
        <v>0</v>
      </c>
      <c r="AC169" s="507">
        <f t="shared" si="20"/>
        <v>0</v>
      </c>
      <c r="AD169" s="507">
        <f t="shared" si="20"/>
        <v>0</v>
      </c>
      <c r="AE169" s="507">
        <f t="shared" si="20"/>
        <v>0</v>
      </c>
      <c r="AF169" s="507">
        <f t="shared" si="20"/>
        <v>73130</v>
      </c>
      <c r="AG169" s="507">
        <f t="shared" si="20"/>
        <v>78100</v>
      </c>
      <c r="AH169" s="507">
        <f t="shared" si="20"/>
        <v>95850</v>
      </c>
      <c r="AI169" s="507">
        <f t="shared" si="20"/>
        <v>95850</v>
      </c>
      <c r="AJ169" s="507">
        <f>SUM(AJ159:AJ168)</f>
        <v>95850</v>
      </c>
      <c r="AK169" s="602">
        <f t="shared" si="17"/>
        <v>438780</v>
      </c>
      <c r="AL169" s="25"/>
      <c r="AM169" s="25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296"/>
      <c r="BA169" s="296"/>
      <c r="BB169" s="296"/>
      <c r="BC169" s="296"/>
      <c r="BD169" s="296"/>
      <c r="BE169" s="296"/>
      <c r="BF169" s="296"/>
      <c r="BG169" s="296"/>
      <c r="BH169" s="296"/>
      <c r="BI169" s="296"/>
      <c r="BJ169" s="296"/>
      <c r="BK169" s="296"/>
      <c r="BL169" s="302"/>
    </row>
    <row r="170" spans="1:64" ht="15" customHeight="1">
      <c r="A170" s="442"/>
      <c r="B170" s="457"/>
      <c r="C170" s="245"/>
      <c r="D170" s="242"/>
      <c r="E170" s="230"/>
      <c r="F170" s="230"/>
      <c r="G170" s="230"/>
      <c r="H170" s="230"/>
      <c r="I170" s="230"/>
      <c r="J170" s="230"/>
      <c r="K170" s="281"/>
      <c r="L170" s="281"/>
      <c r="M170" s="281"/>
      <c r="N170" s="281"/>
      <c r="O170" s="281"/>
      <c r="P170" s="281"/>
      <c r="Q170" s="281"/>
      <c r="R170" s="281"/>
      <c r="S170" s="281"/>
      <c r="T170" s="281"/>
      <c r="U170" s="281"/>
      <c r="V170" s="281"/>
      <c r="W170" s="65"/>
      <c r="X170" s="526"/>
      <c r="Y170" s="526"/>
      <c r="Z170" s="526"/>
      <c r="AA170" s="526"/>
      <c r="AB170" s="526"/>
      <c r="AC170" s="526"/>
      <c r="AD170" s="526"/>
      <c r="AE170" s="526"/>
      <c r="AF170" s="526"/>
      <c r="AG170" s="526"/>
      <c r="AH170" s="526"/>
      <c r="AI170" s="526"/>
      <c r="AJ170" s="527"/>
      <c r="AK170" s="602">
        <f t="shared" si="17"/>
        <v>0</v>
      </c>
      <c r="AL170" s="25"/>
      <c r="AM170" s="25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296"/>
      <c r="BA170" s="296"/>
      <c r="BB170" s="296"/>
      <c r="BC170" s="296"/>
      <c r="BD170" s="296"/>
      <c r="BE170" s="296"/>
      <c r="BF170" s="296"/>
      <c r="BG170" s="296"/>
      <c r="BH170" s="296"/>
      <c r="BI170" s="296"/>
      <c r="BJ170" s="296"/>
      <c r="BK170" s="296"/>
      <c r="BL170" s="302"/>
    </row>
    <row r="171" spans="1:64" ht="15" customHeight="1">
      <c r="A171" s="442"/>
      <c r="B171" s="457"/>
      <c r="C171" s="223"/>
      <c r="D171" s="224" t="str">
        <f>Manning!D176</f>
        <v xml:space="preserve">FOOD &amp; BEVEVERAGE SERVICE </v>
      </c>
      <c r="E171" s="250"/>
      <c r="F171" s="250"/>
      <c r="G171" s="250"/>
      <c r="H171" s="250"/>
      <c r="I171" s="250"/>
      <c r="J171" s="250"/>
      <c r="K171" s="288"/>
      <c r="L171" s="288"/>
      <c r="M171" s="288"/>
      <c r="N171" s="288"/>
      <c r="O171" s="288"/>
      <c r="P171" s="288"/>
      <c r="Q171" s="288"/>
      <c r="R171" s="288"/>
      <c r="S171" s="288"/>
      <c r="T171" s="288"/>
      <c r="U171" s="288"/>
      <c r="V171" s="288"/>
      <c r="W171" s="75"/>
      <c r="X171" s="202"/>
      <c r="Y171" s="202"/>
      <c r="Z171" s="202"/>
      <c r="AA171" s="202"/>
      <c r="AB171" s="202"/>
      <c r="AC171" s="202"/>
      <c r="AD171" s="202"/>
      <c r="AE171" s="202"/>
      <c r="AF171" s="202"/>
      <c r="AG171" s="202"/>
      <c r="AH171" s="202"/>
      <c r="AI171" s="202"/>
      <c r="AJ171" s="202"/>
      <c r="AK171" s="602">
        <f t="shared" si="17"/>
        <v>0</v>
      </c>
      <c r="AL171" s="25"/>
      <c r="AM171" s="25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296"/>
      <c r="BA171" s="296"/>
      <c r="BB171" s="296"/>
      <c r="BC171" s="296"/>
      <c r="BD171" s="296"/>
      <c r="BE171" s="296"/>
      <c r="BF171" s="296"/>
      <c r="BG171" s="296"/>
      <c r="BH171" s="296"/>
      <c r="BI171" s="296"/>
      <c r="BJ171" s="296"/>
      <c r="BK171" s="296"/>
      <c r="BL171" s="302"/>
    </row>
    <row r="172" spans="1:64" ht="15" customHeight="1">
      <c r="A172" s="442"/>
      <c r="B172" s="457"/>
      <c r="C172" s="223"/>
      <c r="D172" s="225"/>
      <c r="E172" s="212" t="str">
        <f>Manning!E177</f>
        <v>WESTERN RESTAURANT</v>
      </c>
      <c r="F172" s="212"/>
      <c r="G172" s="212"/>
      <c r="H172" s="212"/>
      <c r="I172" s="212"/>
      <c r="J172" s="212"/>
      <c r="K172" s="276"/>
      <c r="L172" s="276"/>
      <c r="M172" s="276"/>
      <c r="N172" s="276"/>
      <c r="O172" s="276"/>
      <c r="P172" s="276"/>
      <c r="Q172" s="276"/>
      <c r="R172" s="276"/>
      <c r="S172" s="276"/>
      <c r="T172" s="276"/>
      <c r="U172" s="276"/>
      <c r="V172" s="276"/>
      <c r="W172" s="72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02">
        <f t="shared" si="17"/>
        <v>0</v>
      </c>
      <c r="AL172" s="25"/>
      <c r="AM172" s="25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296"/>
      <c r="BA172" s="296"/>
      <c r="BB172" s="296"/>
      <c r="BC172" s="296"/>
      <c r="BD172" s="296"/>
      <c r="BE172" s="296"/>
      <c r="BF172" s="296"/>
      <c r="BG172" s="296"/>
      <c r="BH172" s="296"/>
      <c r="BI172" s="296"/>
      <c r="BJ172" s="296"/>
      <c r="BK172" s="296"/>
      <c r="BL172" s="302"/>
    </row>
    <row r="173" spans="1:64" ht="15" customHeight="1">
      <c r="A173" s="442"/>
      <c r="B173" s="457"/>
      <c r="C173" s="223"/>
      <c r="D173" s="225"/>
      <c r="E173" s="213"/>
      <c r="F173" s="213"/>
      <c r="G173" s="213"/>
      <c r="H173" s="213"/>
      <c r="I173" s="213"/>
      <c r="J173" s="213"/>
      <c r="K173" s="277"/>
      <c r="L173" s="277"/>
      <c r="M173" s="277"/>
      <c r="N173" s="277"/>
      <c r="O173" s="277"/>
      <c r="P173" s="277"/>
      <c r="Q173" s="277"/>
      <c r="R173" s="277"/>
      <c r="S173" s="277"/>
      <c r="T173" s="277"/>
      <c r="U173" s="277"/>
      <c r="V173" s="277"/>
      <c r="W173" s="55"/>
      <c r="X173" s="67"/>
      <c r="Y173" s="67"/>
      <c r="Z173" s="67"/>
      <c r="AA173" s="67"/>
      <c r="AB173" s="67"/>
      <c r="AC173" s="67"/>
      <c r="AD173" s="67"/>
      <c r="AE173" s="67"/>
      <c r="AF173" s="67"/>
      <c r="AG173" s="67"/>
      <c r="AH173" s="67"/>
      <c r="AI173" s="67"/>
      <c r="AJ173" s="67"/>
      <c r="AK173" s="602">
        <f t="shared" si="17"/>
        <v>0</v>
      </c>
      <c r="AL173" s="25"/>
      <c r="AM173" s="25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296"/>
      <c r="BA173" s="296"/>
      <c r="BB173" s="296"/>
      <c r="BC173" s="296"/>
      <c r="BD173" s="296"/>
      <c r="BE173" s="296"/>
      <c r="BF173" s="296"/>
      <c r="BG173" s="296"/>
      <c r="BH173" s="296"/>
      <c r="BI173" s="296"/>
      <c r="BJ173" s="296"/>
      <c r="BK173" s="296"/>
      <c r="BL173" s="302"/>
    </row>
    <row r="174" spans="1:64" ht="15" customHeight="1">
      <c r="A174" s="442"/>
      <c r="B174" s="457"/>
      <c r="C174" s="223"/>
      <c r="D174" s="225"/>
      <c r="E174" s="251" t="str">
        <f>Manning!E179</f>
        <v>RESTAURANT MANAGER</v>
      </c>
      <c r="F174" s="251">
        <f>Manning!F179</f>
        <v>0</v>
      </c>
      <c r="G174" s="252">
        <f>Manning!H179</f>
        <v>1</v>
      </c>
      <c r="H174" s="252" t="str">
        <f>Manning!I179</f>
        <v>L</v>
      </c>
      <c r="I174" s="252" t="str">
        <f>Manning!J179</f>
        <v>L4</v>
      </c>
      <c r="J174" s="252"/>
      <c r="K174" s="252">
        <f>Manning!K179</f>
        <v>0</v>
      </c>
      <c r="L174" s="252">
        <f>Manning!L179</f>
        <v>0</v>
      </c>
      <c r="M174" s="252">
        <f>Manning!M179</f>
        <v>0</v>
      </c>
      <c r="N174" s="252">
        <f>Manning!N179</f>
        <v>0</v>
      </c>
      <c r="O174" s="252">
        <f>Manning!O179</f>
        <v>0</v>
      </c>
      <c r="P174" s="252">
        <f>Manning!P179</f>
        <v>0</v>
      </c>
      <c r="Q174" s="252">
        <f>Manning!Q179</f>
        <v>0</v>
      </c>
      <c r="R174" s="252">
        <f>Manning!R179</f>
        <v>0</v>
      </c>
      <c r="S174" s="252">
        <f>Manning!S179</f>
        <v>0</v>
      </c>
      <c r="T174" s="252">
        <f>Manning!T179</f>
        <v>0</v>
      </c>
      <c r="U174" s="252">
        <f>Manning!U179</f>
        <v>1</v>
      </c>
      <c r="V174" s="252">
        <f>Manning!W179</f>
        <v>1</v>
      </c>
      <c r="W174" s="147"/>
      <c r="X174" s="498">
        <f>K174*'Salary Level'!$M179</f>
        <v>0</v>
      </c>
      <c r="Y174" s="498">
        <f>L174*'Salary Level'!$M179</f>
        <v>0</v>
      </c>
      <c r="Z174" s="498">
        <f>M174*'Salary Level'!$M179</f>
        <v>0</v>
      </c>
      <c r="AA174" s="498">
        <f>N174*'Salary Level'!$M179</f>
        <v>0</v>
      </c>
      <c r="AB174" s="498">
        <f>O174*'Salary Level'!$M179</f>
        <v>0</v>
      </c>
      <c r="AC174" s="498">
        <f>P174*'Salary Level'!$M179</f>
        <v>0</v>
      </c>
      <c r="AD174" s="498">
        <f>Q174*'Salary Level'!$M179</f>
        <v>0</v>
      </c>
      <c r="AE174" s="498">
        <f>R174*'Salary Level'!$M179</f>
        <v>0</v>
      </c>
      <c r="AF174" s="498">
        <f>S174*'Salary Level'!$M179</f>
        <v>0</v>
      </c>
      <c r="AG174" s="498">
        <f>T174*'Salary Level'!$M179</f>
        <v>0</v>
      </c>
      <c r="AH174" s="498">
        <f>U174*'Salary Level'!$M179</f>
        <v>10650</v>
      </c>
      <c r="AI174" s="498">
        <f>V174*'Salary Level'!$M179</f>
        <v>10650</v>
      </c>
      <c r="AJ174" s="498">
        <f>V174*'Salary Level'!$M179</f>
        <v>10650</v>
      </c>
      <c r="AK174" s="602">
        <f t="shared" si="17"/>
        <v>31950</v>
      </c>
      <c r="AL174" s="25"/>
      <c r="AM174" s="25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296"/>
      <c r="BA174" s="296"/>
      <c r="BB174" s="296"/>
      <c r="BC174" s="296"/>
      <c r="BD174" s="296"/>
      <c r="BE174" s="296"/>
      <c r="BF174" s="296"/>
      <c r="BG174" s="296"/>
      <c r="BH174" s="296"/>
      <c r="BI174" s="296"/>
      <c r="BJ174" s="296"/>
      <c r="BK174" s="296"/>
      <c r="BL174" s="302"/>
    </row>
    <row r="175" spans="1:64" ht="15" customHeight="1">
      <c r="A175" s="442"/>
      <c r="B175" s="457"/>
      <c r="C175" s="223"/>
      <c r="D175" s="225"/>
      <c r="E175" s="251" t="str">
        <f>Manning!E180</f>
        <v>ASSISTANT MANAGER</v>
      </c>
      <c r="F175" s="251">
        <f>Manning!F180</f>
        <v>0</v>
      </c>
      <c r="G175" s="252">
        <f>Manning!H180</f>
        <v>0</v>
      </c>
      <c r="H175" s="252" t="str">
        <f>Manning!I180</f>
        <v>L</v>
      </c>
      <c r="I175" s="252">
        <f>Manning!J180</f>
        <v>0</v>
      </c>
      <c r="J175" s="252"/>
      <c r="K175" s="252">
        <f>Manning!K180</f>
        <v>0</v>
      </c>
      <c r="L175" s="252">
        <f>Manning!L180</f>
        <v>0</v>
      </c>
      <c r="M175" s="252">
        <f>Manning!M180</f>
        <v>0</v>
      </c>
      <c r="N175" s="252">
        <f>Manning!N180</f>
        <v>0</v>
      </c>
      <c r="O175" s="252">
        <f>Manning!O180</f>
        <v>0</v>
      </c>
      <c r="P175" s="252">
        <f>Manning!P180</f>
        <v>0</v>
      </c>
      <c r="Q175" s="252">
        <f>Manning!Q180</f>
        <v>0</v>
      </c>
      <c r="R175" s="252">
        <f>Manning!R180</f>
        <v>0</v>
      </c>
      <c r="S175" s="252">
        <f>Manning!S180</f>
        <v>0</v>
      </c>
      <c r="T175" s="252">
        <f>Manning!T180</f>
        <v>0</v>
      </c>
      <c r="U175" s="252">
        <f>Manning!U180</f>
        <v>0</v>
      </c>
      <c r="V175" s="252">
        <f>Manning!W180</f>
        <v>0</v>
      </c>
      <c r="W175" s="147"/>
      <c r="X175" s="498">
        <f>K175*'Salary Level'!$M180</f>
        <v>0</v>
      </c>
      <c r="Y175" s="498">
        <f>L175*'Salary Level'!$M180</f>
        <v>0</v>
      </c>
      <c r="Z175" s="498">
        <f>M175*'Salary Level'!$M180</f>
        <v>0</v>
      </c>
      <c r="AA175" s="498">
        <f>N175*'Salary Level'!$M180</f>
        <v>0</v>
      </c>
      <c r="AB175" s="498">
        <f>O175*'Salary Level'!$M180</f>
        <v>0</v>
      </c>
      <c r="AC175" s="498">
        <f>P175*'Salary Level'!$M180</f>
        <v>0</v>
      </c>
      <c r="AD175" s="498">
        <f>Q175*'Salary Level'!$M180</f>
        <v>0</v>
      </c>
      <c r="AE175" s="498">
        <f>R175*'Salary Level'!$M180</f>
        <v>0</v>
      </c>
      <c r="AF175" s="498">
        <f>S175*'Salary Level'!$M180</f>
        <v>0</v>
      </c>
      <c r="AG175" s="498">
        <f>T175*'Salary Level'!$M180</f>
        <v>0</v>
      </c>
      <c r="AH175" s="498">
        <f>U175*'Salary Level'!$M180</f>
        <v>0</v>
      </c>
      <c r="AI175" s="498">
        <f>V175*'Salary Level'!$M180</f>
        <v>0</v>
      </c>
      <c r="AJ175" s="498">
        <f>V175*'Salary Level'!$M180</f>
        <v>0</v>
      </c>
      <c r="AK175" s="602">
        <f t="shared" si="17"/>
        <v>0</v>
      </c>
      <c r="AL175" s="25"/>
      <c r="AM175" s="25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296"/>
      <c r="BA175" s="296"/>
      <c r="BB175" s="296"/>
      <c r="BC175" s="296"/>
      <c r="BD175" s="296"/>
      <c r="BE175" s="296"/>
      <c r="BF175" s="296"/>
      <c r="BG175" s="296"/>
      <c r="BH175" s="296"/>
      <c r="BI175" s="296"/>
      <c r="BJ175" s="296"/>
      <c r="BK175" s="296"/>
      <c r="BL175" s="302"/>
    </row>
    <row r="176" spans="1:64" ht="15" customHeight="1">
      <c r="A176" s="442"/>
      <c r="B176" s="457"/>
      <c r="C176" s="223"/>
      <c r="D176" s="225"/>
      <c r="E176" s="251" t="str">
        <f>Manning!E181</f>
        <v>SUPERVISOR</v>
      </c>
      <c r="F176" s="251">
        <f>Manning!F181</f>
        <v>0</v>
      </c>
      <c r="G176" s="252">
        <f>Manning!H181</f>
        <v>6</v>
      </c>
      <c r="H176" s="252" t="str">
        <f>Manning!I181</f>
        <v>L</v>
      </c>
      <c r="I176" s="252" t="str">
        <f>Manning!J181</f>
        <v>L5</v>
      </c>
      <c r="J176" s="252"/>
      <c r="K176" s="252">
        <f>Manning!K181</f>
        <v>0</v>
      </c>
      <c r="L176" s="252">
        <f>Manning!L181</f>
        <v>0</v>
      </c>
      <c r="M176" s="252">
        <f>Manning!M181</f>
        <v>0</v>
      </c>
      <c r="N176" s="252">
        <f>Manning!N181</f>
        <v>0</v>
      </c>
      <c r="O176" s="252">
        <f>Manning!O181</f>
        <v>0</v>
      </c>
      <c r="P176" s="252">
        <f>Manning!P181</f>
        <v>0</v>
      </c>
      <c r="Q176" s="252">
        <f>Manning!Q181</f>
        <v>0</v>
      </c>
      <c r="R176" s="252">
        <f>Manning!R181</f>
        <v>0</v>
      </c>
      <c r="S176" s="252">
        <f>Manning!S181</f>
        <v>0</v>
      </c>
      <c r="T176" s="252">
        <f>Manning!T181</f>
        <v>0</v>
      </c>
      <c r="U176" s="252">
        <f>Manning!U181</f>
        <v>1</v>
      </c>
      <c r="V176" s="252">
        <f>Manning!W181</f>
        <v>6</v>
      </c>
      <c r="W176" s="147"/>
      <c r="X176" s="498">
        <f>K176*'Salary Level'!$M181</f>
        <v>0</v>
      </c>
      <c r="Y176" s="498">
        <f>L176*'Salary Level'!$M181</f>
        <v>0</v>
      </c>
      <c r="Z176" s="498">
        <f>M176*'Salary Level'!$M181</f>
        <v>0</v>
      </c>
      <c r="AA176" s="498">
        <f>N176*'Salary Level'!$M181</f>
        <v>0</v>
      </c>
      <c r="AB176" s="498">
        <f>O176*'Salary Level'!$M181</f>
        <v>0</v>
      </c>
      <c r="AC176" s="498">
        <f>P176*'Salary Level'!$M181</f>
        <v>0</v>
      </c>
      <c r="AD176" s="498">
        <f>Q176*'Salary Level'!$M181</f>
        <v>0</v>
      </c>
      <c r="AE176" s="498">
        <f>R176*'Salary Level'!$M181</f>
        <v>0</v>
      </c>
      <c r="AF176" s="498">
        <f>S176*'Salary Level'!$M181</f>
        <v>0</v>
      </c>
      <c r="AG176" s="498">
        <f>T176*'Salary Level'!$M181</f>
        <v>0</v>
      </c>
      <c r="AH176" s="498">
        <f>U176*'Salary Level'!$M181</f>
        <v>7100</v>
      </c>
      <c r="AI176" s="498">
        <f>V176*'Salary Level'!$M181</f>
        <v>42600</v>
      </c>
      <c r="AJ176" s="498">
        <f>V176*'Salary Level'!$M181</f>
        <v>42600</v>
      </c>
      <c r="AK176" s="602">
        <f t="shared" si="17"/>
        <v>92300</v>
      </c>
      <c r="AL176" s="25"/>
      <c r="AM176" s="25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296"/>
      <c r="BA176" s="296"/>
      <c r="BB176" s="296"/>
      <c r="BC176" s="296"/>
      <c r="BD176" s="296"/>
      <c r="BE176" s="296"/>
      <c r="BF176" s="296"/>
      <c r="BG176" s="296"/>
      <c r="BH176" s="296"/>
      <c r="BI176" s="296"/>
      <c r="BJ176" s="296"/>
      <c r="BK176" s="296"/>
      <c r="BL176" s="302"/>
    </row>
    <row r="177" spans="1:64" ht="15" customHeight="1">
      <c r="A177" s="442"/>
      <c r="B177" s="457"/>
      <c r="C177" s="223"/>
      <c r="D177" s="225"/>
      <c r="E177" s="251" t="str">
        <f>Manning!E182</f>
        <v>CAPTAIN</v>
      </c>
      <c r="F177" s="251">
        <f>Manning!F182</f>
        <v>0</v>
      </c>
      <c r="G177" s="252">
        <f>Manning!H182</f>
        <v>0</v>
      </c>
      <c r="H177" s="252" t="str">
        <f>Manning!I182</f>
        <v>L</v>
      </c>
      <c r="I177" s="252">
        <f>Manning!J182</f>
        <v>0</v>
      </c>
      <c r="J177" s="252"/>
      <c r="K177" s="252">
        <f>Manning!K182</f>
        <v>0</v>
      </c>
      <c r="L177" s="252">
        <f>Manning!L182</f>
        <v>0</v>
      </c>
      <c r="M177" s="252">
        <f>Manning!M182</f>
        <v>0</v>
      </c>
      <c r="N177" s="252">
        <f>Manning!N182</f>
        <v>0</v>
      </c>
      <c r="O177" s="252">
        <f>Manning!O182</f>
        <v>0</v>
      </c>
      <c r="P177" s="252">
        <f>Manning!P182</f>
        <v>0</v>
      </c>
      <c r="Q177" s="252">
        <f>Manning!Q182</f>
        <v>0</v>
      </c>
      <c r="R177" s="252">
        <f>Manning!R182</f>
        <v>0</v>
      </c>
      <c r="S177" s="252">
        <f>Manning!S182</f>
        <v>0</v>
      </c>
      <c r="T177" s="252">
        <f>Manning!T182</f>
        <v>0</v>
      </c>
      <c r="U177" s="252">
        <f>Manning!U182</f>
        <v>0</v>
      </c>
      <c r="V177" s="252">
        <f>Manning!W182</f>
        <v>0</v>
      </c>
      <c r="W177" s="147"/>
      <c r="X177" s="498">
        <f>K177*'Salary Level'!$M182</f>
        <v>0</v>
      </c>
      <c r="Y177" s="498">
        <f>L177*'Salary Level'!$M182</f>
        <v>0</v>
      </c>
      <c r="Z177" s="498">
        <f>M177*'Salary Level'!$M182</f>
        <v>0</v>
      </c>
      <c r="AA177" s="498">
        <f>N177*'Salary Level'!$M182</f>
        <v>0</v>
      </c>
      <c r="AB177" s="498">
        <f>O177*'Salary Level'!$M182</f>
        <v>0</v>
      </c>
      <c r="AC177" s="498">
        <f>P177*'Salary Level'!$M182</f>
        <v>0</v>
      </c>
      <c r="AD177" s="498">
        <f>Q177*'Salary Level'!$M182</f>
        <v>0</v>
      </c>
      <c r="AE177" s="498">
        <f>R177*'Salary Level'!$M182</f>
        <v>0</v>
      </c>
      <c r="AF177" s="498">
        <f>S177*'Salary Level'!$M182</f>
        <v>0</v>
      </c>
      <c r="AG177" s="498">
        <f>T177*'Salary Level'!$M182</f>
        <v>0</v>
      </c>
      <c r="AH177" s="498">
        <f>U177*'Salary Level'!$M182</f>
        <v>0</v>
      </c>
      <c r="AI177" s="498">
        <f>V177*'Salary Level'!$M182</f>
        <v>0</v>
      </c>
      <c r="AJ177" s="498">
        <f>V177*'Salary Level'!$M182</f>
        <v>0</v>
      </c>
      <c r="AK177" s="602">
        <f t="shared" si="17"/>
        <v>0</v>
      </c>
      <c r="AL177" s="25"/>
      <c r="AM177" s="25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296"/>
      <c r="BA177" s="296"/>
      <c r="BB177" s="296"/>
      <c r="BC177" s="296"/>
      <c r="BD177" s="296"/>
      <c r="BE177" s="296"/>
      <c r="BF177" s="296"/>
      <c r="BG177" s="296"/>
      <c r="BH177" s="296"/>
      <c r="BI177" s="296"/>
      <c r="BJ177" s="296"/>
      <c r="BK177" s="296"/>
      <c r="BL177" s="302"/>
    </row>
    <row r="178" spans="1:64" ht="15" customHeight="1">
      <c r="A178" s="442"/>
      <c r="B178" s="457"/>
      <c r="C178" s="223"/>
      <c r="D178" s="225"/>
      <c r="E178" s="251" t="str">
        <f>Manning!E183</f>
        <v>HOSTESS</v>
      </c>
      <c r="F178" s="251">
        <f>Manning!F183</f>
        <v>0</v>
      </c>
      <c r="G178" s="252">
        <f>Manning!H183</f>
        <v>4</v>
      </c>
      <c r="H178" s="252" t="str">
        <f>Manning!I183</f>
        <v>L</v>
      </c>
      <c r="I178" s="252" t="str">
        <f>Manning!J183</f>
        <v>L7</v>
      </c>
      <c r="J178" s="252"/>
      <c r="K178" s="252">
        <f>Manning!K183</f>
        <v>0</v>
      </c>
      <c r="L178" s="252">
        <f>Manning!L183</f>
        <v>0</v>
      </c>
      <c r="M178" s="252">
        <f>Manning!M183</f>
        <v>0</v>
      </c>
      <c r="N178" s="252">
        <f>Manning!N183</f>
        <v>0</v>
      </c>
      <c r="O178" s="252">
        <f>Manning!O183</f>
        <v>0</v>
      </c>
      <c r="P178" s="252">
        <f>Manning!P183</f>
        <v>0</v>
      </c>
      <c r="Q178" s="252">
        <f>Manning!Q183</f>
        <v>0</v>
      </c>
      <c r="R178" s="252">
        <f>Manning!R183</f>
        <v>0</v>
      </c>
      <c r="S178" s="252">
        <f>Manning!S183</f>
        <v>0</v>
      </c>
      <c r="T178" s="252">
        <f>Manning!T183</f>
        <v>0</v>
      </c>
      <c r="U178" s="252">
        <f>Manning!U183</f>
        <v>0</v>
      </c>
      <c r="V178" s="252">
        <f>Manning!W183</f>
        <v>4</v>
      </c>
      <c r="W178" s="147"/>
      <c r="X178" s="498">
        <f>K178*'Salary Level'!$M183</f>
        <v>0</v>
      </c>
      <c r="Y178" s="498">
        <f>L178*'Salary Level'!$M183</f>
        <v>0</v>
      </c>
      <c r="Z178" s="498">
        <f>M178*'Salary Level'!$M183</f>
        <v>0</v>
      </c>
      <c r="AA178" s="498">
        <f>N178*'Salary Level'!$M183</f>
        <v>0</v>
      </c>
      <c r="AB178" s="498">
        <f>O178*'Salary Level'!$M183</f>
        <v>0</v>
      </c>
      <c r="AC178" s="498">
        <f>P178*'Salary Level'!$M183</f>
        <v>0</v>
      </c>
      <c r="AD178" s="498">
        <f>Q178*'Salary Level'!$M183</f>
        <v>0</v>
      </c>
      <c r="AE178" s="498">
        <f>R178*'Salary Level'!$M183</f>
        <v>0</v>
      </c>
      <c r="AF178" s="498">
        <f>S178*'Salary Level'!$M183</f>
        <v>0</v>
      </c>
      <c r="AG178" s="498">
        <f>T178*'Salary Level'!$M183</f>
        <v>0</v>
      </c>
      <c r="AH178" s="498">
        <f>U178*'Salary Level'!$M183</f>
        <v>0</v>
      </c>
      <c r="AI178" s="498">
        <f>V178*'Salary Level'!$M183</f>
        <v>14200</v>
      </c>
      <c r="AJ178" s="498">
        <f>V178*'Salary Level'!$M183</f>
        <v>14200</v>
      </c>
      <c r="AK178" s="602">
        <f t="shared" si="17"/>
        <v>28400</v>
      </c>
      <c r="AL178" s="25"/>
      <c r="AM178" s="25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296"/>
      <c r="BA178" s="296"/>
      <c r="BB178" s="296"/>
      <c r="BC178" s="296"/>
      <c r="BD178" s="296"/>
      <c r="BE178" s="296"/>
      <c r="BF178" s="296"/>
      <c r="BG178" s="296"/>
      <c r="BH178" s="296"/>
      <c r="BI178" s="296"/>
      <c r="BJ178" s="296"/>
      <c r="BK178" s="296"/>
      <c r="BL178" s="302"/>
    </row>
    <row r="179" spans="1:64" ht="15" customHeight="1">
      <c r="A179" s="442"/>
      <c r="B179" s="457"/>
      <c r="C179" s="223"/>
      <c r="D179" s="225"/>
      <c r="E179" s="251" t="str">
        <f>Manning!E184</f>
        <v>WAITER</v>
      </c>
      <c r="F179" s="251"/>
      <c r="G179" s="252">
        <f>Manning!H184</f>
        <v>15</v>
      </c>
      <c r="H179" s="252" t="str">
        <f>Manning!I184</f>
        <v>L</v>
      </c>
      <c r="I179" s="252" t="str">
        <f>Manning!J184</f>
        <v>L7</v>
      </c>
      <c r="J179" s="252"/>
      <c r="K179" s="252">
        <f>Manning!K184</f>
        <v>0</v>
      </c>
      <c r="L179" s="252">
        <f>Manning!L184</f>
        <v>0</v>
      </c>
      <c r="M179" s="252">
        <f>Manning!M184</f>
        <v>0</v>
      </c>
      <c r="N179" s="252">
        <f>Manning!N184</f>
        <v>0</v>
      </c>
      <c r="O179" s="252">
        <f>Manning!O184</f>
        <v>0</v>
      </c>
      <c r="P179" s="252">
        <f>Manning!P184</f>
        <v>0</v>
      </c>
      <c r="Q179" s="252">
        <f>Manning!Q184</f>
        <v>0</v>
      </c>
      <c r="R179" s="252">
        <f>Manning!R184</f>
        <v>0</v>
      </c>
      <c r="S179" s="252">
        <f>Manning!S184</f>
        <v>0</v>
      </c>
      <c r="T179" s="252">
        <f>Manning!T184</f>
        <v>0</v>
      </c>
      <c r="U179" s="252">
        <f>Manning!U184</f>
        <v>0</v>
      </c>
      <c r="V179" s="252">
        <f>Manning!W184</f>
        <v>15</v>
      </c>
      <c r="W179" s="147"/>
      <c r="X179" s="498">
        <f>K179*'Salary Level'!$M184</f>
        <v>0</v>
      </c>
      <c r="Y179" s="498">
        <f>L179*'Salary Level'!$M184</f>
        <v>0</v>
      </c>
      <c r="Z179" s="498">
        <f>M179*'Salary Level'!$M184</f>
        <v>0</v>
      </c>
      <c r="AA179" s="498">
        <f>N179*'Salary Level'!$M184</f>
        <v>0</v>
      </c>
      <c r="AB179" s="498">
        <f>O179*'Salary Level'!$M184</f>
        <v>0</v>
      </c>
      <c r="AC179" s="498">
        <f>P179*'Salary Level'!$M184</f>
        <v>0</v>
      </c>
      <c r="AD179" s="498">
        <f>Q179*'Salary Level'!$M184</f>
        <v>0</v>
      </c>
      <c r="AE179" s="498">
        <f>R179*'Salary Level'!$M184</f>
        <v>0</v>
      </c>
      <c r="AF179" s="498">
        <f>S179*'Salary Level'!$M184</f>
        <v>0</v>
      </c>
      <c r="AG179" s="498">
        <f>T179*'Salary Level'!$M184</f>
        <v>0</v>
      </c>
      <c r="AH179" s="498">
        <f>U179*'Salary Level'!$M184</f>
        <v>0</v>
      </c>
      <c r="AI179" s="498">
        <f>V179*'Salary Level'!$M184</f>
        <v>47925</v>
      </c>
      <c r="AJ179" s="498">
        <f>V179*'Salary Level'!$M184</f>
        <v>47925</v>
      </c>
      <c r="AK179" s="602">
        <f t="shared" si="17"/>
        <v>95850</v>
      </c>
      <c r="AL179" s="25"/>
      <c r="AM179" s="25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296"/>
      <c r="BA179" s="296"/>
      <c r="BB179" s="296"/>
      <c r="BC179" s="296"/>
      <c r="BD179" s="296"/>
      <c r="BE179" s="296"/>
      <c r="BF179" s="296"/>
      <c r="BG179" s="296"/>
      <c r="BH179" s="296"/>
      <c r="BI179" s="296"/>
      <c r="BJ179" s="296"/>
      <c r="BK179" s="296"/>
      <c r="BL179" s="302"/>
    </row>
    <row r="180" spans="1:64" ht="15" customHeight="1">
      <c r="A180" s="442"/>
      <c r="B180" s="457"/>
      <c r="C180" s="223"/>
      <c r="D180" s="225"/>
      <c r="E180" s="251" t="str">
        <f>Manning!E185</f>
        <v>BEVERAGE ATTENDANT</v>
      </c>
      <c r="F180" s="251">
        <f>Manning!F185</f>
        <v>0</v>
      </c>
      <c r="G180" s="252">
        <f>Manning!H185</f>
        <v>3</v>
      </c>
      <c r="H180" s="252" t="str">
        <f>Manning!I185</f>
        <v>L</v>
      </c>
      <c r="I180" s="252" t="str">
        <f>Manning!J185</f>
        <v>L5</v>
      </c>
      <c r="J180" s="252"/>
      <c r="K180" s="252">
        <f>Manning!K185</f>
        <v>0</v>
      </c>
      <c r="L180" s="252">
        <f>Manning!L185</f>
        <v>0</v>
      </c>
      <c r="M180" s="252">
        <f>Manning!M185</f>
        <v>0</v>
      </c>
      <c r="N180" s="252">
        <f>Manning!N185</f>
        <v>0</v>
      </c>
      <c r="O180" s="252">
        <f>Manning!O185</f>
        <v>0</v>
      </c>
      <c r="P180" s="252">
        <f>Manning!P185</f>
        <v>0</v>
      </c>
      <c r="Q180" s="252">
        <f>Manning!Q185</f>
        <v>0</v>
      </c>
      <c r="R180" s="252">
        <f>Manning!R185</f>
        <v>0</v>
      </c>
      <c r="S180" s="252">
        <f>Manning!S185</f>
        <v>0</v>
      </c>
      <c r="T180" s="252">
        <f>Manning!T185</f>
        <v>0</v>
      </c>
      <c r="U180" s="252">
        <f>Manning!U185</f>
        <v>0</v>
      </c>
      <c r="V180" s="252">
        <f>Manning!W185</f>
        <v>3</v>
      </c>
      <c r="W180" s="147"/>
      <c r="X180" s="498">
        <f>K180*'Salary Level'!$M185</f>
        <v>0</v>
      </c>
      <c r="Y180" s="498">
        <f>L180*'Salary Level'!$M185</f>
        <v>0</v>
      </c>
      <c r="Z180" s="498">
        <f>M180*'Salary Level'!$M185</f>
        <v>0</v>
      </c>
      <c r="AA180" s="498">
        <f>N180*'Salary Level'!$M185</f>
        <v>0</v>
      </c>
      <c r="AB180" s="498">
        <f>O180*'Salary Level'!$M185</f>
        <v>0</v>
      </c>
      <c r="AC180" s="498">
        <f>P180*'Salary Level'!$M185</f>
        <v>0</v>
      </c>
      <c r="AD180" s="498">
        <f>Q180*'Salary Level'!$M185</f>
        <v>0</v>
      </c>
      <c r="AE180" s="498">
        <f>R180*'Salary Level'!$M185</f>
        <v>0</v>
      </c>
      <c r="AF180" s="498">
        <f>S180*'Salary Level'!$M185</f>
        <v>0</v>
      </c>
      <c r="AG180" s="498">
        <f>T180*'Salary Level'!$M185</f>
        <v>0</v>
      </c>
      <c r="AH180" s="498">
        <f>U180*'Salary Level'!$M185</f>
        <v>0</v>
      </c>
      <c r="AI180" s="498">
        <f>V180*'Salary Level'!$M185</f>
        <v>9585</v>
      </c>
      <c r="AJ180" s="498">
        <f>V180*'Salary Level'!$M185</f>
        <v>9585</v>
      </c>
      <c r="AK180" s="602">
        <f t="shared" si="17"/>
        <v>19170</v>
      </c>
      <c r="AL180" s="25"/>
      <c r="AM180" s="25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296"/>
      <c r="BA180" s="296"/>
      <c r="BB180" s="296"/>
      <c r="BC180" s="296"/>
      <c r="BD180" s="296"/>
      <c r="BE180" s="296"/>
      <c r="BF180" s="296"/>
      <c r="BG180" s="296"/>
      <c r="BH180" s="296"/>
      <c r="BI180" s="296"/>
      <c r="BJ180" s="296"/>
      <c r="BK180" s="296"/>
      <c r="BL180" s="302"/>
    </row>
    <row r="181" spans="1:64" s="4" customFormat="1" ht="15" customHeight="1">
      <c r="A181" s="442"/>
      <c r="B181" s="457"/>
      <c r="C181" s="223"/>
      <c r="D181" s="225"/>
      <c r="E181" s="251" t="str">
        <f>Manning!E186</f>
        <v>ADDITIONAL POSITION 1</v>
      </c>
      <c r="F181" s="251">
        <f>Manning!F186</f>
        <v>0</v>
      </c>
      <c r="G181" s="252">
        <f>Manning!H186</f>
        <v>0</v>
      </c>
      <c r="H181" s="252" t="str">
        <f>Manning!I186</f>
        <v>L</v>
      </c>
      <c r="I181" s="252">
        <f>Manning!J186</f>
        <v>0</v>
      </c>
      <c r="J181" s="252"/>
      <c r="K181" s="252">
        <f>Manning!K186</f>
        <v>0</v>
      </c>
      <c r="L181" s="252">
        <f>Manning!L186</f>
        <v>0</v>
      </c>
      <c r="M181" s="252">
        <f>Manning!M186</f>
        <v>0</v>
      </c>
      <c r="N181" s="252">
        <f>Manning!N186</f>
        <v>0</v>
      </c>
      <c r="O181" s="252">
        <f>Manning!O186</f>
        <v>0</v>
      </c>
      <c r="P181" s="252">
        <f>Manning!P186</f>
        <v>0</v>
      </c>
      <c r="Q181" s="252">
        <f>Manning!Q186</f>
        <v>0</v>
      </c>
      <c r="R181" s="252">
        <f>Manning!R186</f>
        <v>0</v>
      </c>
      <c r="S181" s="252">
        <f>Manning!S186</f>
        <v>0</v>
      </c>
      <c r="T181" s="252">
        <f>Manning!T186</f>
        <v>0</v>
      </c>
      <c r="U181" s="252">
        <f>Manning!U186</f>
        <v>0</v>
      </c>
      <c r="V181" s="252">
        <f>Manning!W186</f>
        <v>0</v>
      </c>
      <c r="W181" s="146"/>
      <c r="X181" s="498">
        <f>K181*'Salary Level'!$M186</f>
        <v>0</v>
      </c>
      <c r="Y181" s="498">
        <f>L181*'Salary Level'!$M186</f>
        <v>0</v>
      </c>
      <c r="Z181" s="498">
        <f>M181*'Salary Level'!$M186</f>
        <v>0</v>
      </c>
      <c r="AA181" s="498">
        <f>N181*'Salary Level'!$M186</f>
        <v>0</v>
      </c>
      <c r="AB181" s="498">
        <f>O181*'Salary Level'!$M186</f>
        <v>0</v>
      </c>
      <c r="AC181" s="498">
        <f>P181*'Salary Level'!$M186</f>
        <v>0</v>
      </c>
      <c r="AD181" s="498">
        <f>Q181*'Salary Level'!$M186</f>
        <v>0</v>
      </c>
      <c r="AE181" s="498">
        <f>R181*'Salary Level'!$M186</f>
        <v>0</v>
      </c>
      <c r="AF181" s="498">
        <f>S181*'Salary Level'!$M186</f>
        <v>0</v>
      </c>
      <c r="AG181" s="498">
        <f>T181*'Salary Level'!$M186</f>
        <v>0</v>
      </c>
      <c r="AH181" s="498">
        <f>U181*'Salary Level'!$M186</f>
        <v>0</v>
      </c>
      <c r="AI181" s="498">
        <f>V181*'Salary Level'!$M186</f>
        <v>0</v>
      </c>
      <c r="AJ181" s="498">
        <f>V181*'Salary Level'!$M186</f>
        <v>0</v>
      </c>
      <c r="AK181" s="602">
        <f t="shared" si="17"/>
        <v>0</v>
      </c>
      <c r="AL181" s="25"/>
      <c r="AM181" s="25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296"/>
      <c r="BA181" s="296"/>
      <c r="BB181" s="296"/>
      <c r="BC181" s="296"/>
      <c r="BD181" s="296"/>
      <c r="BE181" s="296"/>
      <c r="BF181" s="296"/>
      <c r="BG181" s="296"/>
      <c r="BH181" s="296"/>
      <c r="BI181" s="296"/>
      <c r="BJ181" s="296"/>
      <c r="BK181" s="296"/>
      <c r="BL181" s="302"/>
    </row>
    <row r="182" spans="1:64" ht="15" customHeight="1">
      <c r="A182" s="442"/>
      <c r="B182" s="457"/>
      <c r="C182" s="223"/>
      <c r="D182" s="225"/>
      <c r="E182" s="251" t="str">
        <f>Manning!E187</f>
        <v>ADDITIONAL POSITION 2</v>
      </c>
      <c r="F182" s="251"/>
      <c r="G182" s="252">
        <f>Manning!H187</f>
        <v>0</v>
      </c>
      <c r="H182" s="252" t="str">
        <f>Manning!I187</f>
        <v>L</v>
      </c>
      <c r="I182" s="252">
        <f>Manning!J187</f>
        <v>0</v>
      </c>
      <c r="J182" s="252"/>
      <c r="K182" s="252">
        <f>Manning!K187</f>
        <v>0</v>
      </c>
      <c r="L182" s="252">
        <f>Manning!L187</f>
        <v>0</v>
      </c>
      <c r="M182" s="252">
        <f>Manning!M187</f>
        <v>0</v>
      </c>
      <c r="N182" s="252">
        <f>Manning!N187</f>
        <v>0</v>
      </c>
      <c r="O182" s="252">
        <f>Manning!O187</f>
        <v>0</v>
      </c>
      <c r="P182" s="252">
        <f>Manning!P187</f>
        <v>0</v>
      </c>
      <c r="Q182" s="252">
        <f>Manning!Q187</f>
        <v>0</v>
      </c>
      <c r="R182" s="252">
        <f>Manning!R187</f>
        <v>0</v>
      </c>
      <c r="S182" s="252">
        <f>Manning!S187</f>
        <v>0</v>
      </c>
      <c r="T182" s="252">
        <f>Manning!T187</f>
        <v>0</v>
      </c>
      <c r="U182" s="252">
        <f>Manning!U187</f>
        <v>0</v>
      </c>
      <c r="V182" s="252">
        <f>Manning!W187</f>
        <v>0</v>
      </c>
      <c r="W182" s="146"/>
      <c r="X182" s="498">
        <f>K182*'Salary Level'!$M187</f>
        <v>0</v>
      </c>
      <c r="Y182" s="498">
        <f>L182*'Salary Level'!$M187</f>
        <v>0</v>
      </c>
      <c r="Z182" s="498">
        <f>M182*'Salary Level'!$M187</f>
        <v>0</v>
      </c>
      <c r="AA182" s="498">
        <f>N182*'Salary Level'!$M187</f>
        <v>0</v>
      </c>
      <c r="AB182" s="498">
        <f>O182*'Salary Level'!$M187</f>
        <v>0</v>
      </c>
      <c r="AC182" s="498">
        <f>P182*'Salary Level'!$M187</f>
        <v>0</v>
      </c>
      <c r="AD182" s="498">
        <f>Q182*'Salary Level'!$M187</f>
        <v>0</v>
      </c>
      <c r="AE182" s="498">
        <f>R182*'Salary Level'!$M187</f>
        <v>0</v>
      </c>
      <c r="AF182" s="498">
        <f>S182*'Salary Level'!$M187</f>
        <v>0</v>
      </c>
      <c r="AG182" s="498">
        <f>T182*'Salary Level'!$M187</f>
        <v>0</v>
      </c>
      <c r="AH182" s="498">
        <f>U182*'Salary Level'!$M187</f>
        <v>0</v>
      </c>
      <c r="AI182" s="498">
        <f>V182*'Salary Level'!$M187</f>
        <v>0</v>
      </c>
      <c r="AJ182" s="498">
        <f>V182*'Salary Level'!$M187</f>
        <v>0</v>
      </c>
      <c r="AK182" s="602">
        <f t="shared" si="17"/>
        <v>0</v>
      </c>
      <c r="AL182" s="25"/>
      <c r="AM182" s="25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296"/>
      <c r="BA182" s="296"/>
      <c r="BB182" s="296"/>
      <c r="BC182" s="296"/>
      <c r="BD182" s="296"/>
      <c r="BE182" s="296"/>
      <c r="BF182" s="296"/>
      <c r="BG182" s="296"/>
      <c r="BH182" s="296"/>
      <c r="BI182" s="296"/>
      <c r="BJ182" s="296"/>
      <c r="BK182" s="296"/>
      <c r="BL182" s="302"/>
    </row>
    <row r="183" spans="1:64" ht="15" customHeight="1">
      <c r="A183" s="442"/>
      <c r="B183" s="457"/>
      <c r="C183" s="223"/>
      <c r="D183" s="225"/>
      <c r="E183" s="216"/>
      <c r="F183" s="216"/>
      <c r="G183" s="216"/>
      <c r="H183" s="216"/>
      <c r="I183" s="216"/>
      <c r="J183" s="216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61"/>
      <c r="X183" s="499"/>
      <c r="Y183" s="499"/>
      <c r="Z183" s="499"/>
      <c r="AA183" s="499"/>
      <c r="AB183" s="499"/>
      <c r="AC183" s="499"/>
      <c r="AD183" s="499"/>
      <c r="AE183" s="499"/>
      <c r="AF183" s="499"/>
      <c r="AG183" s="499"/>
      <c r="AH183" s="499"/>
      <c r="AI183" s="499"/>
      <c r="AJ183" s="499"/>
      <c r="AK183" s="602">
        <f t="shared" si="17"/>
        <v>0</v>
      </c>
      <c r="AL183" s="25"/>
      <c r="AM183" s="25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296"/>
      <c r="BA183" s="296"/>
      <c r="BB183" s="296"/>
      <c r="BC183" s="296"/>
      <c r="BD183" s="296"/>
      <c r="BE183" s="296"/>
      <c r="BF183" s="296"/>
      <c r="BG183" s="296"/>
      <c r="BH183" s="296"/>
      <c r="BI183" s="296"/>
      <c r="BJ183" s="296"/>
      <c r="BK183" s="296"/>
      <c r="BL183" s="302"/>
    </row>
    <row r="184" spans="1:64" ht="15" customHeight="1">
      <c r="A184" s="442"/>
      <c r="B184" s="457"/>
      <c r="C184" s="223"/>
      <c r="D184" s="225"/>
      <c r="E184" s="221" t="str">
        <f>"TOTAL "&amp;E172</f>
        <v>TOTAL WESTERN RESTAURANT</v>
      </c>
      <c r="F184" s="221"/>
      <c r="G184" s="226">
        <f>SUM(G173:G183)</f>
        <v>29</v>
      </c>
      <c r="H184" s="221"/>
      <c r="I184" s="221"/>
      <c r="J184" s="221"/>
      <c r="K184" s="226">
        <f>Manning!K189</f>
        <v>0</v>
      </c>
      <c r="L184" s="226">
        <f>Manning!L189</f>
        <v>0</v>
      </c>
      <c r="M184" s="226">
        <f>Manning!M189</f>
        <v>0</v>
      </c>
      <c r="N184" s="226">
        <f>Manning!N189</f>
        <v>0</v>
      </c>
      <c r="O184" s="226">
        <f>Manning!O189</f>
        <v>0</v>
      </c>
      <c r="P184" s="226">
        <f>Manning!P189</f>
        <v>0</v>
      </c>
      <c r="Q184" s="226">
        <f>Manning!Q189</f>
        <v>0</v>
      </c>
      <c r="R184" s="226">
        <f>Manning!R189</f>
        <v>0</v>
      </c>
      <c r="S184" s="226">
        <f>Manning!S189</f>
        <v>0</v>
      </c>
      <c r="T184" s="226">
        <f>Manning!T189</f>
        <v>0</v>
      </c>
      <c r="U184" s="226">
        <f>Manning!U189</f>
        <v>2</v>
      </c>
      <c r="V184" s="226">
        <f>Manning!W189</f>
        <v>29</v>
      </c>
      <c r="W184" s="57"/>
      <c r="X184" s="507">
        <f>SUM(X173:X183)</f>
        <v>0</v>
      </c>
      <c r="Y184" s="507">
        <f t="shared" ref="Y184:AI184" si="21">SUM(Y173:Y183)</f>
        <v>0</v>
      </c>
      <c r="Z184" s="507">
        <f t="shared" si="21"/>
        <v>0</v>
      </c>
      <c r="AA184" s="507">
        <f t="shared" si="21"/>
        <v>0</v>
      </c>
      <c r="AB184" s="507">
        <f t="shared" si="21"/>
        <v>0</v>
      </c>
      <c r="AC184" s="507">
        <f t="shared" si="21"/>
        <v>0</v>
      </c>
      <c r="AD184" s="507">
        <f t="shared" si="21"/>
        <v>0</v>
      </c>
      <c r="AE184" s="507">
        <f t="shared" si="21"/>
        <v>0</v>
      </c>
      <c r="AF184" s="507">
        <f t="shared" si="21"/>
        <v>0</v>
      </c>
      <c r="AG184" s="507">
        <f t="shared" si="21"/>
        <v>0</v>
      </c>
      <c r="AH184" s="507">
        <f t="shared" si="21"/>
        <v>17750</v>
      </c>
      <c r="AI184" s="507">
        <f t="shared" si="21"/>
        <v>124960</v>
      </c>
      <c r="AJ184" s="507">
        <f>SUM(AJ173:AJ183)</f>
        <v>124960</v>
      </c>
      <c r="AK184" s="602">
        <f t="shared" si="17"/>
        <v>267670</v>
      </c>
      <c r="AL184" s="25"/>
      <c r="AM184" s="25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296"/>
      <c r="BA184" s="296"/>
      <c r="BB184" s="296"/>
      <c r="BC184" s="296"/>
      <c r="BD184" s="296"/>
      <c r="BE184" s="296"/>
      <c r="BF184" s="296"/>
      <c r="BG184" s="296"/>
      <c r="BH184" s="296"/>
      <c r="BI184" s="296"/>
      <c r="BJ184" s="296"/>
      <c r="BK184" s="296"/>
      <c r="BL184" s="302"/>
    </row>
    <row r="185" spans="1:64" s="5" customFormat="1" ht="15" customHeight="1">
      <c r="A185" s="442"/>
      <c r="B185" s="457"/>
      <c r="C185" s="223"/>
      <c r="D185" s="245"/>
      <c r="E185" s="230"/>
      <c r="F185" s="230"/>
      <c r="G185" s="230"/>
      <c r="H185" s="230"/>
      <c r="I185" s="230"/>
      <c r="J185" s="230"/>
      <c r="K185" s="281"/>
      <c r="L185" s="281"/>
      <c r="M185" s="281"/>
      <c r="N185" s="281"/>
      <c r="O185" s="281"/>
      <c r="P185" s="281"/>
      <c r="Q185" s="281"/>
      <c r="R185" s="281"/>
      <c r="S185" s="281"/>
      <c r="T185" s="281"/>
      <c r="U185" s="281"/>
      <c r="V185" s="281"/>
      <c r="W185" s="65"/>
      <c r="X185" s="528"/>
      <c r="Y185" s="528"/>
      <c r="Z185" s="528"/>
      <c r="AA185" s="528"/>
      <c r="AB185" s="528"/>
      <c r="AC185" s="528"/>
      <c r="AD185" s="528"/>
      <c r="AE185" s="528"/>
      <c r="AF185" s="528"/>
      <c r="AG185" s="528"/>
      <c r="AH185" s="528"/>
      <c r="AI185" s="528"/>
      <c r="AJ185" s="529"/>
      <c r="AK185" s="602">
        <f t="shared" si="17"/>
        <v>0</v>
      </c>
      <c r="AL185" s="174"/>
      <c r="AM185" s="174"/>
      <c r="AN185" s="299"/>
      <c r="AO185" s="299"/>
      <c r="AP185" s="299"/>
      <c r="AQ185" s="299"/>
      <c r="AR185" s="299"/>
      <c r="AS185" s="299"/>
      <c r="AT185" s="299"/>
      <c r="AU185" s="299"/>
      <c r="AV185" s="299"/>
      <c r="AW185" s="299"/>
      <c r="AX185" s="299"/>
      <c r="AY185" s="299"/>
      <c r="AZ185" s="303"/>
      <c r="BA185" s="303"/>
      <c r="BB185" s="303"/>
      <c r="BC185" s="303"/>
      <c r="BD185" s="303"/>
      <c r="BE185" s="303"/>
      <c r="BF185" s="303"/>
      <c r="BG185" s="303"/>
      <c r="BH185" s="303"/>
      <c r="BI185" s="303"/>
      <c r="BJ185" s="303"/>
      <c r="BK185" s="303"/>
      <c r="BL185" s="303"/>
    </row>
    <row r="186" spans="1:64" ht="15" customHeight="1">
      <c r="A186" s="442"/>
      <c r="B186" s="457"/>
      <c r="C186" s="223"/>
      <c r="D186" s="225"/>
      <c r="E186" s="212" t="str">
        <f>Manning!E191</f>
        <v>BANQUETING SERVICE</v>
      </c>
      <c r="F186" s="212"/>
      <c r="G186" s="212"/>
      <c r="H186" s="212"/>
      <c r="I186" s="212"/>
      <c r="J186" s="212"/>
      <c r="K186" s="276"/>
      <c r="L186" s="276"/>
      <c r="M186" s="276"/>
      <c r="N186" s="276"/>
      <c r="O186" s="276"/>
      <c r="P186" s="276"/>
      <c r="Q186" s="276"/>
      <c r="R186" s="276"/>
      <c r="S186" s="276"/>
      <c r="T186" s="276"/>
      <c r="U186" s="276"/>
      <c r="V186" s="276"/>
      <c r="W186" s="72"/>
      <c r="X186" s="496"/>
      <c r="Y186" s="496"/>
      <c r="Z186" s="496"/>
      <c r="AA186" s="496"/>
      <c r="AB186" s="496"/>
      <c r="AC186" s="496"/>
      <c r="AD186" s="496"/>
      <c r="AE186" s="496"/>
      <c r="AF186" s="496"/>
      <c r="AG186" s="496"/>
      <c r="AH186" s="496"/>
      <c r="AI186" s="496"/>
      <c r="AJ186" s="496"/>
      <c r="AK186" s="602">
        <f t="shared" si="17"/>
        <v>0</v>
      </c>
      <c r="AL186" s="25"/>
      <c r="AM186" s="25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296"/>
      <c r="BA186" s="296"/>
      <c r="BB186" s="296"/>
      <c r="BC186" s="296"/>
      <c r="BD186" s="296"/>
      <c r="BE186" s="296"/>
      <c r="BF186" s="296"/>
      <c r="BG186" s="296"/>
      <c r="BH186" s="296"/>
      <c r="BI186" s="296"/>
      <c r="BJ186" s="296"/>
      <c r="BK186" s="296"/>
      <c r="BL186" s="302"/>
    </row>
    <row r="187" spans="1:64" ht="15" customHeight="1">
      <c r="A187" s="442"/>
      <c r="B187" s="457"/>
      <c r="C187" s="223"/>
      <c r="D187" s="225"/>
      <c r="E187" s="213"/>
      <c r="F187" s="213"/>
      <c r="G187" s="213"/>
      <c r="H187" s="213"/>
      <c r="I187" s="213"/>
      <c r="J187" s="213"/>
      <c r="K187" s="277"/>
      <c r="L187" s="277"/>
      <c r="M187" s="277"/>
      <c r="N187" s="277"/>
      <c r="O187" s="277"/>
      <c r="P187" s="277"/>
      <c r="Q187" s="277"/>
      <c r="R187" s="277"/>
      <c r="S187" s="277"/>
      <c r="T187" s="277"/>
      <c r="U187" s="277"/>
      <c r="V187" s="277"/>
      <c r="W187" s="55"/>
      <c r="X187" s="497"/>
      <c r="Y187" s="497"/>
      <c r="Z187" s="497"/>
      <c r="AA187" s="497"/>
      <c r="AB187" s="497"/>
      <c r="AC187" s="497"/>
      <c r="AD187" s="497"/>
      <c r="AE187" s="497"/>
      <c r="AF187" s="497"/>
      <c r="AG187" s="497"/>
      <c r="AH187" s="497"/>
      <c r="AI187" s="497"/>
      <c r="AJ187" s="497"/>
      <c r="AK187" s="602">
        <f t="shared" si="17"/>
        <v>0</v>
      </c>
      <c r="AL187" s="25"/>
      <c r="AM187" s="25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296"/>
      <c r="BA187" s="296"/>
      <c r="BB187" s="296"/>
      <c r="BC187" s="296"/>
      <c r="BD187" s="296"/>
      <c r="BE187" s="296"/>
      <c r="BF187" s="296"/>
      <c r="BG187" s="296"/>
      <c r="BH187" s="296"/>
      <c r="BI187" s="296"/>
      <c r="BJ187" s="296"/>
      <c r="BK187" s="296"/>
      <c r="BL187" s="302"/>
    </row>
    <row r="188" spans="1:64" ht="15" customHeight="1">
      <c r="A188" s="442"/>
      <c r="B188" s="457"/>
      <c r="C188" s="223"/>
      <c r="D188" s="225"/>
      <c r="E188" s="214" t="str">
        <f>Manning!E193</f>
        <v>BANQUET SERVICE MANAGER</v>
      </c>
      <c r="F188" s="214">
        <f>Manning!F193</f>
        <v>0</v>
      </c>
      <c r="G188" s="253">
        <f>Manning!H193</f>
        <v>1</v>
      </c>
      <c r="H188" s="253" t="str">
        <f>Manning!I193</f>
        <v>L</v>
      </c>
      <c r="I188" s="253" t="str">
        <f>Manning!J193</f>
        <v>L4</v>
      </c>
      <c r="J188" s="253"/>
      <c r="K188" s="253">
        <f>Manning!K193</f>
        <v>0</v>
      </c>
      <c r="L188" s="253">
        <f>Manning!L193</f>
        <v>0</v>
      </c>
      <c r="M188" s="253">
        <f>Manning!M193</f>
        <v>0</v>
      </c>
      <c r="N188" s="253">
        <f>Manning!N193</f>
        <v>0</v>
      </c>
      <c r="O188" s="253">
        <f>Manning!O193</f>
        <v>0</v>
      </c>
      <c r="P188" s="253">
        <f>Manning!P193</f>
        <v>0</v>
      </c>
      <c r="Q188" s="253">
        <f>Manning!Q193</f>
        <v>0</v>
      </c>
      <c r="R188" s="253">
        <f>Manning!R193</f>
        <v>0</v>
      </c>
      <c r="S188" s="253">
        <f>Manning!S193</f>
        <v>0</v>
      </c>
      <c r="T188" s="253">
        <f>Manning!T193</f>
        <v>0</v>
      </c>
      <c r="U188" s="253">
        <f>Manning!U193</f>
        <v>1</v>
      </c>
      <c r="V188" s="253">
        <f>Manning!W193</f>
        <v>1</v>
      </c>
      <c r="W188" s="147"/>
      <c r="X188" s="498">
        <f>K188*'Salary Level'!$M193</f>
        <v>0</v>
      </c>
      <c r="Y188" s="498">
        <f>L188*'Salary Level'!$M193</f>
        <v>0</v>
      </c>
      <c r="Z188" s="498">
        <f>M188*'Salary Level'!$M193</f>
        <v>0</v>
      </c>
      <c r="AA188" s="498">
        <f>N188*'Salary Level'!$M193</f>
        <v>0</v>
      </c>
      <c r="AB188" s="498">
        <f>O188*'Salary Level'!$M193</f>
        <v>0</v>
      </c>
      <c r="AC188" s="498">
        <f>P188*'Salary Level'!$M193</f>
        <v>0</v>
      </c>
      <c r="AD188" s="498">
        <f>Q188*'Salary Level'!$M193</f>
        <v>0</v>
      </c>
      <c r="AE188" s="498">
        <f>R188*'Salary Level'!$M193</f>
        <v>0</v>
      </c>
      <c r="AF188" s="498">
        <f>S188*'Salary Level'!$M193</f>
        <v>0</v>
      </c>
      <c r="AG188" s="498">
        <f>T188*'Salary Level'!$M193</f>
        <v>0</v>
      </c>
      <c r="AH188" s="498">
        <f>U188*'Salary Level'!$M193</f>
        <v>7100</v>
      </c>
      <c r="AI188" s="498">
        <f>V188*'Salary Level'!$M193</f>
        <v>7100</v>
      </c>
      <c r="AJ188" s="498">
        <f>V188*'Salary Level'!$M193</f>
        <v>7100</v>
      </c>
      <c r="AK188" s="602">
        <f t="shared" si="17"/>
        <v>21300</v>
      </c>
      <c r="AL188" s="25"/>
      <c r="AM188" s="25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Z188" s="296"/>
      <c r="BA188" s="296"/>
      <c r="BB188" s="296"/>
      <c r="BC188" s="296"/>
      <c r="BD188" s="296"/>
      <c r="BE188" s="296"/>
      <c r="BF188" s="296"/>
      <c r="BG188" s="296"/>
      <c r="BH188" s="296"/>
      <c r="BI188" s="296"/>
      <c r="BJ188" s="296"/>
      <c r="BK188" s="296"/>
      <c r="BL188" s="302"/>
    </row>
    <row r="189" spans="1:64" ht="15" customHeight="1">
      <c r="A189" s="442"/>
      <c r="B189" s="457"/>
      <c r="C189" s="223"/>
      <c r="D189" s="225"/>
      <c r="E189" s="214" t="str">
        <f>Manning!E194</f>
        <v>ASSISTANT MANAGER</v>
      </c>
      <c r="F189" s="214">
        <f>Manning!F194</f>
        <v>0</v>
      </c>
      <c r="G189" s="253">
        <f>Manning!H194</f>
        <v>1</v>
      </c>
      <c r="H189" s="253" t="str">
        <f>Manning!I194</f>
        <v>L</v>
      </c>
      <c r="I189" s="253" t="str">
        <f>Manning!J194</f>
        <v>L4</v>
      </c>
      <c r="J189" s="253"/>
      <c r="K189" s="253">
        <f>Manning!K194</f>
        <v>0</v>
      </c>
      <c r="L189" s="253">
        <f>Manning!L194</f>
        <v>0</v>
      </c>
      <c r="M189" s="253">
        <f>Manning!M194</f>
        <v>0</v>
      </c>
      <c r="N189" s="253">
        <f>Manning!N194</f>
        <v>0</v>
      </c>
      <c r="O189" s="253">
        <f>Manning!O194</f>
        <v>0</v>
      </c>
      <c r="P189" s="253">
        <f>Manning!P194</f>
        <v>0</v>
      </c>
      <c r="Q189" s="253">
        <f>Manning!Q194</f>
        <v>0</v>
      </c>
      <c r="R189" s="253">
        <f>Manning!R194</f>
        <v>0</v>
      </c>
      <c r="S189" s="253">
        <f>Manning!S194</f>
        <v>0</v>
      </c>
      <c r="T189" s="253">
        <f>Manning!T194</f>
        <v>0</v>
      </c>
      <c r="U189" s="253">
        <f>Manning!U194</f>
        <v>0</v>
      </c>
      <c r="V189" s="253">
        <f>Manning!W194</f>
        <v>1</v>
      </c>
      <c r="W189" s="147"/>
      <c r="X189" s="498">
        <f>K189*'Salary Level'!$M194</f>
        <v>0</v>
      </c>
      <c r="Y189" s="498">
        <f>L189*'Salary Level'!$M194</f>
        <v>0</v>
      </c>
      <c r="Z189" s="498">
        <f>M189*'Salary Level'!$M194</f>
        <v>0</v>
      </c>
      <c r="AA189" s="498">
        <f>N189*'Salary Level'!$M194</f>
        <v>0</v>
      </c>
      <c r="AB189" s="498">
        <f>O189*'Salary Level'!$M194</f>
        <v>0</v>
      </c>
      <c r="AC189" s="498">
        <f>P189*'Salary Level'!$M194</f>
        <v>0</v>
      </c>
      <c r="AD189" s="498">
        <f>Q189*'Salary Level'!$M194</f>
        <v>0</v>
      </c>
      <c r="AE189" s="498">
        <f>R189*'Salary Level'!$M194</f>
        <v>0</v>
      </c>
      <c r="AF189" s="498">
        <f>S189*'Salary Level'!$M194</f>
        <v>0</v>
      </c>
      <c r="AG189" s="498">
        <f>T189*'Salary Level'!$M194</f>
        <v>0</v>
      </c>
      <c r="AH189" s="498">
        <f>U189*'Salary Level'!$M194</f>
        <v>0</v>
      </c>
      <c r="AI189" s="498">
        <f>V189*'Salary Level'!$M194</f>
        <v>4970</v>
      </c>
      <c r="AJ189" s="498">
        <f>V189*'Salary Level'!$M194</f>
        <v>4970</v>
      </c>
      <c r="AK189" s="602">
        <f t="shared" si="17"/>
        <v>9940</v>
      </c>
      <c r="AL189" s="25"/>
      <c r="AM189" s="25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Z189" s="296"/>
      <c r="BA189" s="296"/>
      <c r="BB189" s="296"/>
      <c r="BC189" s="296"/>
      <c r="BD189" s="296"/>
      <c r="BE189" s="296"/>
      <c r="BF189" s="296"/>
      <c r="BG189" s="296"/>
      <c r="BH189" s="296"/>
      <c r="BI189" s="296"/>
      <c r="BJ189" s="296"/>
      <c r="BK189" s="296"/>
      <c r="BL189" s="302"/>
    </row>
    <row r="190" spans="1:64" ht="15" customHeight="1">
      <c r="A190" s="442"/>
      <c r="B190" s="457"/>
      <c r="C190" s="223"/>
      <c r="D190" s="225"/>
      <c r="E190" s="214" t="str">
        <f>Manning!E195</f>
        <v>SUPERVISOR</v>
      </c>
      <c r="F190" s="214">
        <f>Manning!F195</f>
        <v>0</v>
      </c>
      <c r="G190" s="253">
        <f>Manning!H195</f>
        <v>1</v>
      </c>
      <c r="H190" s="253" t="str">
        <f>Manning!I195</f>
        <v>L</v>
      </c>
      <c r="I190" s="253" t="str">
        <f>Manning!J195</f>
        <v>L5</v>
      </c>
      <c r="J190" s="253"/>
      <c r="K190" s="253">
        <f>Manning!K195</f>
        <v>0</v>
      </c>
      <c r="L190" s="253">
        <f>Manning!L195</f>
        <v>0</v>
      </c>
      <c r="M190" s="253">
        <f>Manning!M195</f>
        <v>0</v>
      </c>
      <c r="N190" s="253">
        <f>Manning!N195</f>
        <v>0</v>
      </c>
      <c r="O190" s="253">
        <f>Manning!O195</f>
        <v>0</v>
      </c>
      <c r="P190" s="253">
        <f>Manning!P195</f>
        <v>0</v>
      </c>
      <c r="Q190" s="253">
        <f>Manning!Q195</f>
        <v>0</v>
      </c>
      <c r="R190" s="253">
        <f>Manning!R195</f>
        <v>0</v>
      </c>
      <c r="S190" s="253">
        <f>Manning!S195</f>
        <v>0</v>
      </c>
      <c r="T190" s="253">
        <f>Manning!T195</f>
        <v>0</v>
      </c>
      <c r="U190" s="253">
        <f>Manning!U195</f>
        <v>0</v>
      </c>
      <c r="V190" s="253">
        <f>Manning!W195</f>
        <v>1</v>
      </c>
      <c r="W190" s="147"/>
      <c r="X190" s="498">
        <f>K190*'Salary Level'!$M195</f>
        <v>0</v>
      </c>
      <c r="Y190" s="498">
        <f>L190*'Salary Level'!$M195</f>
        <v>0</v>
      </c>
      <c r="Z190" s="498">
        <f>M190*'Salary Level'!$M195</f>
        <v>0</v>
      </c>
      <c r="AA190" s="498">
        <f>N190*'Salary Level'!$M195</f>
        <v>0</v>
      </c>
      <c r="AB190" s="498">
        <f>O190*'Salary Level'!$M195</f>
        <v>0</v>
      </c>
      <c r="AC190" s="498">
        <f>P190*'Salary Level'!$M195</f>
        <v>0</v>
      </c>
      <c r="AD190" s="498">
        <f>Q190*'Salary Level'!$M195</f>
        <v>0</v>
      </c>
      <c r="AE190" s="498">
        <f>R190*'Salary Level'!$M195</f>
        <v>0</v>
      </c>
      <c r="AF190" s="498">
        <f>S190*'Salary Level'!$M195</f>
        <v>0</v>
      </c>
      <c r="AG190" s="498">
        <f>T190*'Salary Level'!$M195</f>
        <v>0</v>
      </c>
      <c r="AH190" s="498">
        <f>U190*'Salary Level'!$M195</f>
        <v>0</v>
      </c>
      <c r="AI190" s="498">
        <f>V190*'Salary Level'!$M195</f>
        <v>4260</v>
      </c>
      <c r="AJ190" s="498">
        <f>V190*'Salary Level'!$M195</f>
        <v>4260</v>
      </c>
      <c r="AK190" s="602">
        <f t="shared" si="17"/>
        <v>8520</v>
      </c>
      <c r="AL190" s="25"/>
      <c r="AM190" s="25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Z190" s="296"/>
      <c r="BA190" s="296"/>
      <c r="BB190" s="296"/>
      <c r="BC190" s="296"/>
      <c r="BD190" s="296"/>
      <c r="BE190" s="296"/>
      <c r="BF190" s="296"/>
      <c r="BG190" s="296"/>
      <c r="BH190" s="296"/>
      <c r="BI190" s="296"/>
      <c r="BJ190" s="296"/>
      <c r="BK190" s="296"/>
      <c r="BL190" s="302"/>
    </row>
    <row r="191" spans="1:64" ht="15" customHeight="1">
      <c r="A191" s="442"/>
      <c r="B191" s="457"/>
      <c r="C191" s="223"/>
      <c r="D191" s="225"/>
      <c r="E191" s="214" t="str">
        <f>Manning!E196</f>
        <v>CAPTAIN</v>
      </c>
      <c r="F191" s="214">
        <f>Manning!F196</f>
        <v>0</v>
      </c>
      <c r="G191" s="253">
        <f>Manning!H196</f>
        <v>1</v>
      </c>
      <c r="H191" s="253" t="str">
        <f>Manning!I196</f>
        <v>L</v>
      </c>
      <c r="I191" s="253" t="str">
        <f>Manning!J196</f>
        <v>L6</v>
      </c>
      <c r="J191" s="253"/>
      <c r="K191" s="253">
        <f>Manning!K196</f>
        <v>0</v>
      </c>
      <c r="L191" s="253">
        <f>Manning!L196</f>
        <v>0</v>
      </c>
      <c r="M191" s="253">
        <f>Manning!M196</f>
        <v>0</v>
      </c>
      <c r="N191" s="253">
        <f>Manning!N196</f>
        <v>0</v>
      </c>
      <c r="O191" s="253">
        <f>Manning!O196</f>
        <v>0</v>
      </c>
      <c r="P191" s="253">
        <f>Manning!P196</f>
        <v>0</v>
      </c>
      <c r="Q191" s="253">
        <f>Manning!Q196</f>
        <v>0</v>
      </c>
      <c r="R191" s="253">
        <f>Manning!R196</f>
        <v>0</v>
      </c>
      <c r="S191" s="253">
        <f>Manning!S196</f>
        <v>0</v>
      </c>
      <c r="T191" s="253">
        <f>Manning!T196</f>
        <v>0</v>
      </c>
      <c r="U191" s="253">
        <f>Manning!U196</f>
        <v>0</v>
      </c>
      <c r="V191" s="253">
        <f>Manning!W196</f>
        <v>1</v>
      </c>
      <c r="W191" s="147"/>
      <c r="X191" s="498">
        <f>K191*'Salary Level'!$M196</f>
        <v>0</v>
      </c>
      <c r="Y191" s="498">
        <f>L191*'Salary Level'!$M196</f>
        <v>0</v>
      </c>
      <c r="Z191" s="498">
        <f>M191*'Salary Level'!$M196</f>
        <v>0</v>
      </c>
      <c r="AA191" s="498">
        <f>N191*'Salary Level'!$M196</f>
        <v>0</v>
      </c>
      <c r="AB191" s="498">
        <f>O191*'Salary Level'!$M196</f>
        <v>0</v>
      </c>
      <c r="AC191" s="498">
        <f>P191*'Salary Level'!$M196</f>
        <v>0</v>
      </c>
      <c r="AD191" s="498">
        <f>Q191*'Salary Level'!$M196</f>
        <v>0</v>
      </c>
      <c r="AE191" s="498">
        <f>R191*'Salary Level'!$M196</f>
        <v>0</v>
      </c>
      <c r="AF191" s="498">
        <f>S191*'Salary Level'!$M196</f>
        <v>0</v>
      </c>
      <c r="AG191" s="498">
        <f>T191*'Salary Level'!$M196</f>
        <v>0</v>
      </c>
      <c r="AH191" s="498">
        <f>U191*'Salary Level'!$M196</f>
        <v>0</v>
      </c>
      <c r="AI191" s="498">
        <f>V191*'Salary Level'!$M196</f>
        <v>3550</v>
      </c>
      <c r="AJ191" s="498">
        <f>V191*'Salary Level'!$M196</f>
        <v>3550</v>
      </c>
      <c r="AK191" s="602">
        <f t="shared" si="17"/>
        <v>7100</v>
      </c>
      <c r="AL191" s="25"/>
      <c r="AM191" s="25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Z191" s="296"/>
      <c r="BA191" s="296"/>
      <c r="BB191" s="296"/>
      <c r="BC191" s="296"/>
      <c r="BD191" s="296"/>
      <c r="BE191" s="296"/>
      <c r="BF191" s="296"/>
      <c r="BG191" s="296"/>
      <c r="BH191" s="296"/>
      <c r="BI191" s="296"/>
      <c r="BJ191" s="296"/>
      <c r="BK191" s="296"/>
      <c r="BL191" s="302"/>
    </row>
    <row r="192" spans="1:64" ht="15" customHeight="1">
      <c r="A192" s="442"/>
      <c r="B192" s="457"/>
      <c r="C192" s="223"/>
      <c r="D192" s="225"/>
      <c r="E192" s="214" t="str">
        <f>Manning!E197</f>
        <v>WAITRESS</v>
      </c>
      <c r="F192" s="214">
        <f>Manning!F197</f>
        <v>0</v>
      </c>
      <c r="G192" s="253">
        <f>Manning!H197</f>
        <v>0</v>
      </c>
      <c r="H192" s="253" t="str">
        <f>Manning!I197</f>
        <v>L</v>
      </c>
      <c r="I192" s="253" t="str">
        <f>Manning!J197</f>
        <v>L7</v>
      </c>
      <c r="J192" s="253"/>
      <c r="K192" s="253">
        <f>Manning!K197</f>
        <v>0</v>
      </c>
      <c r="L192" s="253">
        <f>Manning!L197</f>
        <v>0</v>
      </c>
      <c r="M192" s="253">
        <f>Manning!M197</f>
        <v>0</v>
      </c>
      <c r="N192" s="253">
        <f>Manning!N197</f>
        <v>0</v>
      </c>
      <c r="O192" s="253">
        <f>Manning!O197</f>
        <v>0</v>
      </c>
      <c r="P192" s="253">
        <f>Manning!P197</f>
        <v>0</v>
      </c>
      <c r="Q192" s="253">
        <f>Manning!Q197</f>
        <v>0</v>
      </c>
      <c r="R192" s="253">
        <f>Manning!R197</f>
        <v>0</v>
      </c>
      <c r="S192" s="253">
        <f>Manning!S197</f>
        <v>0</v>
      </c>
      <c r="T192" s="253">
        <f>Manning!T197</f>
        <v>0</v>
      </c>
      <c r="U192" s="253">
        <f>Manning!U197</f>
        <v>0</v>
      </c>
      <c r="V192" s="253">
        <f>Manning!W197</f>
        <v>0</v>
      </c>
      <c r="W192" s="147"/>
      <c r="X192" s="498">
        <f>K192*'Salary Level'!$M197</f>
        <v>0</v>
      </c>
      <c r="Y192" s="498">
        <f>L192*'Salary Level'!$M197</f>
        <v>0</v>
      </c>
      <c r="Z192" s="498">
        <f>M192*'Salary Level'!$M197</f>
        <v>0</v>
      </c>
      <c r="AA192" s="498">
        <f>N192*'Salary Level'!$M197</f>
        <v>0</v>
      </c>
      <c r="AB192" s="498">
        <f>O192*'Salary Level'!$M197</f>
        <v>0</v>
      </c>
      <c r="AC192" s="498">
        <f>P192*'Salary Level'!$M197</f>
        <v>0</v>
      </c>
      <c r="AD192" s="498">
        <f>Q192*'Salary Level'!$M197</f>
        <v>0</v>
      </c>
      <c r="AE192" s="498">
        <f>R192*'Salary Level'!$M197</f>
        <v>0</v>
      </c>
      <c r="AF192" s="498">
        <f>S192*'Salary Level'!$M197</f>
        <v>0</v>
      </c>
      <c r="AG192" s="498">
        <f>T192*'Salary Level'!$M197</f>
        <v>0</v>
      </c>
      <c r="AH192" s="498">
        <f>U192*'Salary Level'!$M197</f>
        <v>0</v>
      </c>
      <c r="AI192" s="498">
        <f>V192*'Salary Level'!$M197</f>
        <v>0</v>
      </c>
      <c r="AJ192" s="498">
        <f>V192*'Salary Level'!$M197</f>
        <v>0</v>
      </c>
      <c r="AK192" s="602">
        <f t="shared" si="17"/>
        <v>0</v>
      </c>
      <c r="AL192" s="25"/>
      <c r="AM192" s="25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Z192" s="296"/>
      <c r="BA192" s="296"/>
      <c r="BB192" s="296"/>
      <c r="BC192" s="296"/>
      <c r="BD192" s="296"/>
      <c r="BE192" s="296"/>
      <c r="BF192" s="296"/>
      <c r="BG192" s="296"/>
      <c r="BH192" s="296"/>
      <c r="BI192" s="296"/>
      <c r="BJ192" s="296"/>
      <c r="BK192" s="296"/>
      <c r="BL192" s="302"/>
    </row>
    <row r="193" spans="1:64" ht="15" customHeight="1">
      <c r="A193" s="442"/>
      <c r="B193" s="457"/>
      <c r="C193" s="223"/>
      <c r="D193" s="225"/>
      <c r="E193" s="214" t="str">
        <f>Manning!E198</f>
        <v>HOSTESS</v>
      </c>
      <c r="F193" s="214"/>
      <c r="G193" s="253">
        <f>Manning!H198</f>
        <v>0</v>
      </c>
      <c r="H193" s="253" t="str">
        <f>Manning!I198</f>
        <v>L</v>
      </c>
      <c r="I193" s="253">
        <f>Manning!J198</f>
        <v>0</v>
      </c>
      <c r="J193" s="253"/>
      <c r="K193" s="253">
        <f>Manning!K198</f>
        <v>0</v>
      </c>
      <c r="L193" s="253">
        <f>Manning!L198</f>
        <v>0</v>
      </c>
      <c r="M193" s="253">
        <f>Manning!M198</f>
        <v>0</v>
      </c>
      <c r="N193" s="253">
        <f>Manning!N198</f>
        <v>0</v>
      </c>
      <c r="O193" s="253">
        <f>Manning!O198</f>
        <v>0</v>
      </c>
      <c r="P193" s="253">
        <f>Manning!P198</f>
        <v>0</v>
      </c>
      <c r="Q193" s="253">
        <f>Manning!Q198</f>
        <v>0</v>
      </c>
      <c r="R193" s="253">
        <f>Manning!R198</f>
        <v>0</v>
      </c>
      <c r="S193" s="253">
        <f>Manning!S198</f>
        <v>0</v>
      </c>
      <c r="T193" s="253">
        <f>Manning!T198</f>
        <v>0</v>
      </c>
      <c r="U193" s="253">
        <f>Manning!U198</f>
        <v>0</v>
      </c>
      <c r="V193" s="253">
        <f>Manning!W198</f>
        <v>0</v>
      </c>
      <c r="W193" s="147"/>
      <c r="X193" s="498">
        <f>K193*'Salary Level'!$M198</f>
        <v>0</v>
      </c>
      <c r="Y193" s="498">
        <f>L193*'Salary Level'!$M198</f>
        <v>0</v>
      </c>
      <c r="Z193" s="498">
        <f>M193*'Salary Level'!$M198</f>
        <v>0</v>
      </c>
      <c r="AA193" s="498">
        <f>N193*'Salary Level'!$M198</f>
        <v>0</v>
      </c>
      <c r="AB193" s="498">
        <f>O193*'Salary Level'!$M198</f>
        <v>0</v>
      </c>
      <c r="AC193" s="498">
        <f>P193*'Salary Level'!$M198</f>
        <v>0</v>
      </c>
      <c r="AD193" s="498">
        <f>Q193*'Salary Level'!$M198</f>
        <v>0</v>
      </c>
      <c r="AE193" s="498">
        <f>R193*'Salary Level'!$M198</f>
        <v>0</v>
      </c>
      <c r="AF193" s="498">
        <f>S193*'Salary Level'!$M198</f>
        <v>0</v>
      </c>
      <c r="AG193" s="498">
        <f>T193*'Salary Level'!$M198</f>
        <v>0</v>
      </c>
      <c r="AH193" s="498">
        <f>U193*'Salary Level'!$M198</f>
        <v>0</v>
      </c>
      <c r="AI193" s="498">
        <f>V193*'Salary Level'!$M198</f>
        <v>0</v>
      </c>
      <c r="AJ193" s="498">
        <f>V193*'Salary Level'!$M198</f>
        <v>0</v>
      </c>
      <c r="AK193" s="602">
        <f t="shared" si="17"/>
        <v>0</v>
      </c>
      <c r="AL193" s="25"/>
      <c r="AM193" s="25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Z193" s="296"/>
      <c r="BA193" s="296"/>
      <c r="BB193" s="296"/>
      <c r="BC193" s="296"/>
      <c r="BD193" s="296"/>
      <c r="BE193" s="296"/>
      <c r="BF193" s="296"/>
      <c r="BG193" s="296"/>
      <c r="BH193" s="296"/>
      <c r="BI193" s="296"/>
      <c r="BJ193" s="296"/>
      <c r="BK193" s="296"/>
      <c r="BL193" s="302"/>
    </row>
    <row r="194" spans="1:64" s="5" customFormat="1" ht="15" customHeight="1">
      <c r="A194" s="442"/>
      <c r="B194" s="457"/>
      <c r="C194" s="223"/>
      <c r="D194" s="225"/>
      <c r="E194" s="214" t="str">
        <f>Manning!E199</f>
        <v>HOUSE MAN</v>
      </c>
      <c r="F194" s="214"/>
      <c r="G194" s="253">
        <f>Manning!H199</f>
        <v>0</v>
      </c>
      <c r="H194" s="253" t="str">
        <f>Manning!I199</f>
        <v>L</v>
      </c>
      <c r="I194" s="253">
        <f>Manning!J199</f>
        <v>0</v>
      </c>
      <c r="J194" s="253"/>
      <c r="K194" s="253">
        <f>Manning!K199</f>
        <v>0</v>
      </c>
      <c r="L194" s="253">
        <f>Manning!L199</f>
        <v>0</v>
      </c>
      <c r="M194" s="253">
        <f>Manning!M199</f>
        <v>0</v>
      </c>
      <c r="N194" s="253">
        <f>Manning!N199</f>
        <v>0</v>
      </c>
      <c r="O194" s="253">
        <f>Manning!O199</f>
        <v>0</v>
      </c>
      <c r="P194" s="253">
        <f>Manning!P199</f>
        <v>0</v>
      </c>
      <c r="Q194" s="253">
        <f>Manning!Q199</f>
        <v>0</v>
      </c>
      <c r="R194" s="253">
        <f>Manning!R199</f>
        <v>0</v>
      </c>
      <c r="S194" s="253">
        <f>Manning!S199</f>
        <v>0</v>
      </c>
      <c r="T194" s="253">
        <f>Manning!T199</f>
        <v>0</v>
      </c>
      <c r="U194" s="253">
        <f>Manning!U199</f>
        <v>0</v>
      </c>
      <c r="V194" s="253">
        <f>Manning!W199</f>
        <v>0</v>
      </c>
      <c r="W194" s="147"/>
      <c r="X194" s="498">
        <f>K194*'Salary Level'!$M199</f>
        <v>0</v>
      </c>
      <c r="Y194" s="498">
        <f>L194*'Salary Level'!$M199</f>
        <v>0</v>
      </c>
      <c r="Z194" s="498">
        <f>M194*'Salary Level'!$M199</f>
        <v>0</v>
      </c>
      <c r="AA194" s="498">
        <f>N194*'Salary Level'!$M199</f>
        <v>0</v>
      </c>
      <c r="AB194" s="498">
        <f>O194*'Salary Level'!$M199</f>
        <v>0</v>
      </c>
      <c r="AC194" s="498">
        <f>P194*'Salary Level'!$M199</f>
        <v>0</v>
      </c>
      <c r="AD194" s="498">
        <f>Q194*'Salary Level'!$M199</f>
        <v>0</v>
      </c>
      <c r="AE194" s="498">
        <f>R194*'Salary Level'!$M199</f>
        <v>0</v>
      </c>
      <c r="AF194" s="498">
        <f>S194*'Salary Level'!$M199</f>
        <v>0</v>
      </c>
      <c r="AG194" s="498">
        <f>T194*'Salary Level'!$M199</f>
        <v>0</v>
      </c>
      <c r="AH194" s="498">
        <f>U194*'Salary Level'!$M199</f>
        <v>0</v>
      </c>
      <c r="AI194" s="498">
        <f>V194*'Salary Level'!$M199</f>
        <v>0</v>
      </c>
      <c r="AJ194" s="498">
        <f>V194*'Salary Level'!$M199</f>
        <v>0</v>
      </c>
      <c r="AK194" s="602">
        <f t="shared" si="17"/>
        <v>0</v>
      </c>
      <c r="AL194" s="307"/>
      <c r="AM194" s="307"/>
      <c r="AN194" s="308"/>
      <c r="AO194" s="308"/>
      <c r="AP194" s="308"/>
      <c r="AQ194" s="308"/>
      <c r="AR194" s="308"/>
      <c r="AS194" s="308"/>
      <c r="AT194" s="308"/>
      <c r="AU194" s="308"/>
      <c r="AV194" s="308"/>
      <c r="AW194" s="308"/>
      <c r="AX194" s="299"/>
      <c r="AY194" s="307"/>
      <c r="AZ194" s="303"/>
      <c r="BA194" s="303"/>
      <c r="BB194" s="303"/>
      <c r="BC194" s="303"/>
      <c r="BD194" s="303"/>
      <c r="BE194" s="303"/>
      <c r="BF194" s="303"/>
      <c r="BG194" s="303"/>
      <c r="BH194" s="303"/>
      <c r="BI194" s="303"/>
      <c r="BJ194" s="303"/>
      <c r="BK194" s="303"/>
      <c r="BL194" s="303"/>
    </row>
    <row r="195" spans="1:64" ht="15" customHeight="1">
      <c r="A195" s="442"/>
      <c r="B195" s="457"/>
      <c r="C195" s="223"/>
      <c r="D195" s="225"/>
      <c r="E195" s="216"/>
      <c r="F195" s="216"/>
      <c r="G195" s="216"/>
      <c r="H195" s="216"/>
      <c r="I195" s="216"/>
      <c r="J195" s="216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61"/>
      <c r="X195" s="499"/>
      <c r="Y195" s="499"/>
      <c r="Z195" s="499"/>
      <c r="AA195" s="499"/>
      <c r="AB195" s="499"/>
      <c r="AC195" s="499"/>
      <c r="AD195" s="499"/>
      <c r="AE195" s="499"/>
      <c r="AF195" s="499"/>
      <c r="AG195" s="499"/>
      <c r="AH195" s="499"/>
      <c r="AI195" s="499"/>
      <c r="AJ195" s="499"/>
      <c r="AK195" s="602">
        <f t="shared" si="17"/>
        <v>0</v>
      </c>
      <c r="AL195" s="163"/>
      <c r="AM195" s="163"/>
      <c r="AN195" s="174"/>
      <c r="AO195" s="174"/>
      <c r="AP195" s="174"/>
      <c r="AQ195" s="174"/>
      <c r="AR195" s="174"/>
      <c r="AS195" s="174"/>
      <c r="AT195" s="174"/>
      <c r="AU195" s="174"/>
      <c r="AV195" s="174"/>
      <c r="AW195" s="174"/>
      <c r="AX195" s="14"/>
      <c r="AY195" s="163"/>
      <c r="AZ195" s="293"/>
      <c r="BA195" s="293"/>
      <c r="BB195" s="293"/>
      <c r="BC195" s="293"/>
      <c r="BD195" s="293"/>
      <c r="BE195" s="293"/>
      <c r="BF195" s="293"/>
      <c r="BG195" s="293"/>
      <c r="BH195" s="293"/>
      <c r="BI195" s="293"/>
      <c r="BJ195" s="293"/>
      <c r="BK195" s="293"/>
      <c r="BL195" s="293"/>
    </row>
    <row r="196" spans="1:64" ht="15" customHeight="1">
      <c r="A196" s="442"/>
      <c r="B196" s="457"/>
      <c r="C196" s="223"/>
      <c r="D196" s="225"/>
      <c r="E196" s="221" t="str">
        <f>"TOTAL "&amp;E186</f>
        <v>TOTAL BANQUETING SERVICE</v>
      </c>
      <c r="F196" s="221"/>
      <c r="G196" s="226">
        <f>SUM(G187:G195)</f>
        <v>4</v>
      </c>
      <c r="H196" s="221"/>
      <c r="I196" s="221"/>
      <c r="J196" s="221"/>
      <c r="K196" s="226">
        <f>Manning!K201</f>
        <v>0</v>
      </c>
      <c r="L196" s="226">
        <f>Manning!L201</f>
        <v>0</v>
      </c>
      <c r="M196" s="226">
        <f>Manning!M201</f>
        <v>0</v>
      </c>
      <c r="N196" s="226">
        <f>Manning!N201</f>
        <v>0</v>
      </c>
      <c r="O196" s="226">
        <f>Manning!O201</f>
        <v>0</v>
      </c>
      <c r="P196" s="226">
        <f>Manning!P201</f>
        <v>0</v>
      </c>
      <c r="Q196" s="226">
        <f>Manning!Q201</f>
        <v>0</v>
      </c>
      <c r="R196" s="226">
        <f>Manning!R201</f>
        <v>0</v>
      </c>
      <c r="S196" s="226">
        <f>Manning!S201</f>
        <v>0</v>
      </c>
      <c r="T196" s="226">
        <f>Manning!T201</f>
        <v>0</v>
      </c>
      <c r="U196" s="226">
        <f>Manning!U201</f>
        <v>1</v>
      </c>
      <c r="V196" s="226">
        <f>Manning!W201</f>
        <v>4</v>
      </c>
      <c r="W196" s="57"/>
      <c r="X196" s="507">
        <f>SUM(X187:X195)</f>
        <v>0</v>
      </c>
      <c r="Y196" s="507">
        <f t="shared" ref="Y196:AI196" si="22">SUM(Y187:Y195)</f>
        <v>0</v>
      </c>
      <c r="Z196" s="507">
        <f t="shared" si="22"/>
        <v>0</v>
      </c>
      <c r="AA196" s="507">
        <f t="shared" si="22"/>
        <v>0</v>
      </c>
      <c r="AB196" s="507">
        <f t="shared" si="22"/>
        <v>0</v>
      </c>
      <c r="AC196" s="507">
        <f t="shared" si="22"/>
        <v>0</v>
      </c>
      <c r="AD196" s="507">
        <f t="shared" si="22"/>
        <v>0</v>
      </c>
      <c r="AE196" s="507">
        <f t="shared" si="22"/>
        <v>0</v>
      </c>
      <c r="AF196" s="507">
        <f t="shared" si="22"/>
        <v>0</v>
      </c>
      <c r="AG196" s="507">
        <f t="shared" si="22"/>
        <v>0</v>
      </c>
      <c r="AH196" s="507">
        <f t="shared" si="22"/>
        <v>7100</v>
      </c>
      <c r="AI196" s="507">
        <f t="shared" si="22"/>
        <v>19880</v>
      </c>
      <c r="AJ196" s="507">
        <f>SUM(AJ187:AJ195)</f>
        <v>19880</v>
      </c>
      <c r="AK196" s="602">
        <f t="shared" si="17"/>
        <v>46860</v>
      </c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4"/>
      <c r="AY196" s="13"/>
      <c r="AZ196" s="48"/>
      <c r="BA196" s="48"/>
    </row>
    <row r="197" spans="1:64" ht="15" customHeight="1">
      <c r="A197" s="442"/>
      <c r="B197" s="457"/>
      <c r="C197" s="223"/>
      <c r="D197" s="245"/>
      <c r="E197" s="243"/>
      <c r="F197" s="243"/>
      <c r="G197" s="243"/>
      <c r="H197" s="243"/>
      <c r="I197" s="243"/>
      <c r="J197" s="243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3"/>
      <c r="X197" s="520"/>
      <c r="Y197" s="520"/>
      <c r="Z197" s="520"/>
      <c r="AA197" s="520"/>
      <c r="AB197" s="520"/>
      <c r="AC197" s="520"/>
      <c r="AD197" s="520"/>
      <c r="AE197" s="520"/>
      <c r="AF197" s="520"/>
      <c r="AG197" s="520"/>
      <c r="AH197" s="520"/>
      <c r="AI197" s="520"/>
      <c r="AJ197" s="521"/>
      <c r="AK197" s="602">
        <f t="shared" si="17"/>
        <v>0</v>
      </c>
      <c r="AL197" s="163"/>
      <c r="AM197" s="163"/>
      <c r="AN197" s="163"/>
      <c r="AO197" s="163"/>
      <c r="AP197" s="163"/>
      <c r="AQ197" s="163"/>
      <c r="AR197" s="163"/>
      <c r="AS197" s="163"/>
      <c r="AT197" s="163"/>
      <c r="AU197" s="163"/>
      <c r="AV197" s="163"/>
      <c r="AW197" s="163"/>
      <c r="AX197" s="14"/>
      <c r="AY197" s="163"/>
      <c r="AZ197" s="163"/>
      <c r="BA197" s="163"/>
      <c r="BB197" s="163"/>
      <c r="BC197" s="163"/>
      <c r="BD197" s="163"/>
      <c r="BE197" s="163"/>
      <c r="BF197" s="163"/>
      <c r="BG197" s="163"/>
      <c r="BH197" s="163"/>
      <c r="BI197" s="163"/>
      <c r="BJ197" s="163"/>
      <c r="BK197" s="163"/>
      <c r="BL197" s="163"/>
    </row>
    <row r="198" spans="1:64" ht="15" customHeight="1">
      <c r="A198" s="442"/>
      <c r="B198" s="457"/>
      <c r="C198" s="223"/>
      <c r="D198" s="225"/>
      <c r="E198" s="212" t="str">
        <f>Manning!E203</f>
        <v>CHINESE RESTAURANT</v>
      </c>
      <c r="F198" s="212"/>
      <c r="G198" s="212"/>
      <c r="H198" s="212"/>
      <c r="I198" s="212"/>
      <c r="J198" s="212"/>
      <c r="K198" s="276"/>
      <c r="L198" s="276"/>
      <c r="M198" s="276"/>
      <c r="N198" s="276"/>
      <c r="O198" s="276"/>
      <c r="P198" s="276"/>
      <c r="Q198" s="276"/>
      <c r="R198" s="276"/>
      <c r="S198" s="276"/>
      <c r="T198" s="276"/>
      <c r="U198" s="276"/>
      <c r="V198" s="276"/>
      <c r="W198" s="72"/>
      <c r="X198" s="496"/>
      <c r="Y198" s="496"/>
      <c r="Z198" s="496"/>
      <c r="AA198" s="496"/>
      <c r="AB198" s="496"/>
      <c r="AC198" s="496"/>
      <c r="AD198" s="496"/>
      <c r="AE198" s="496"/>
      <c r="AF198" s="496"/>
      <c r="AG198" s="496"/>
      <c r="AH198" s="496"/>
      <c r="AI198" s="496"/>
      <c r="AJ198" s="496"/>
      <c r="AK198" s="602">
        <f t="shared" si="17"/>
        <v>0</v>
      </c>
      <c r="AL198" s="25"/>
      <c r="AM198" s="25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296"/>
      <c r="BA198" s="296"/>
      <c r="BB198" s="296"/>
      <c r="BC198" s="296"/>
      <c r="BD198" s="296"/>
      <c r="BE198" s="296"/>
      <c r="BF198" s="296"/>
      <c r="BG198" s="296"/>
      <c r="BH198" s="296"/>
      <c r="BI198" s="296"/>
      <c r="BJ198" s="296"/>
      <c r="BK198" s="296"/>
      <c r="BL198" s="302"/>
    </row>
    <row r="199" spans="1:64" ht="15" customHeight="1">
      <c r="A199" s="442"/>
      <c r="B199" s="457"/>
      <c r="C199" s="223"/>
      <c r="D199" s="225"/>
      <c r="E199" s="213"/>
      <c r="F199" s="213"/>
      <c r="G199" s="213"/>
      <c r="H199" s="213"/>
      <c r="I199" s="213"/>
      <c r="J199" s="213"/>
      <c r="K199" s="277"/>
      <c r="L199" s="277"/>
      <c r="M199" s="277"/>
      <c r="N199" s="277"/>
      <c r="O199" s="277"/>
      <c r="P199" s="277"/>
      <c r="Q199" s="277"/>
      <c r="R199" s="277"/>
      <c r="S199" s="277"/>
      <c r="T199" s="277"/>
      <c r="U199" s="277"/>
      <c r="V199" s="277"/>
      <c r="W199" s="55"/>
      <c r="X199" s="497"/>
      <c r="Y199" s="497"/>
      <c r="Z199" s="497"/>
      <c r="AA199" s="497"/>
      <c r="AB199" s="497"/>
      <c r="AC199" s="497"/>
      <c r="AD199" s="497"/>
      <c r="AE199" s="497"/>
      <c r="AF199" s="497"/>
      <c r="AG199" s="497"/>
      <c r="AH199" s="497"/>
      <c r="AI199" s="497"/>
      <c r="AJ199" s="497"/>
      <c r="AK199" s="602">
        <f t="shared" si="17"/>
        <v>0</v>
      </c>
      <c r="AL199" s="25"/>
      <c r="AM199" s="25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296"/>
      <c r="BA199" s="296"/>
      <c r="BB199" s="296"/>
      <c r="BC199" s="296"/>
      <c r="BD199" s="296"/>
      <c r="BE199" s="296"/>
      <c r="BF199" s="296"/>
      <c r="BG199" s="296"/>
      <c r="BH199" s="296"/>
      <c r="BI199" s="296"/>
      <c r="BJ199" s="296"/>
      <c r="BK199" s="296"/>
      <c r="BL199" s="302"/>
    </row>
    <row r="200" spans="1:64" ht="15" customHeight="1">
      <c r="A200" s="442"/>
      <c r="B200" s="457"/>
      <c r="C200" s="223"/>
      <c r="D200" s="225"/>
      <c r="E200" s="251" t="str">
        <f>Manning!E205</f>
        <v>RESTAURANT MANAGER</v>
      </c>
      <c r="F200" s="251">
        <f>Manning!F205</f>
        <v>0</v>
      </c>
      <c r="G200" s="215">
        <f>Manning!H205</f>
        <v>1</v>
      </c>
      <c r="H200" s="215" t="str">
        <f>Manning!I205</f>
        <v>L</v>
      </c>
      <c r="I200" s="215" t="str">
        <f>Manning!J205</f>
        <v>L4</v>
      </c>
      <c r="J200" s="215"/>
      <c r="K200" s="215">
        <f>Manning!K205</f>
        <v>0</v>
      </c>
      <c r="L200" s="215">
        <f>Manning!L205</f>
        <v>0</v>
      </c>
      <c r="M200" s="215">
        <f>Manning!M205</f>
        <v>0</v>
      </c>
      <c r="N200" s="215">
        <f>Manning!N205</f>
        <v>0</v>
      </c>
      <c r="O200" s="215">
        <f>Manning!O205</f>
        <v>0</v>
      </c>
      <c r="P200" s="215">
        <f>Manning!P205</f>
        <v>0</v>
      </c>
      <c r="Q200" s="215">
        <f>Manning!Q205</f>
        <v>0</v>
      </c>
      <c r="R200" s="215">
        <f>Manning!R205</f>
        <v>0</v>
      </c>
      <c r="S200" s="215">
        <f>Manning!S205</f>
        <v>0</v>
      </c>
      <c r="T200" s="215">
        <f>Manning!T205</f>
        <v>1</v>
      </c>
      <c r="U200" s="215">
        <f>Manning!U205</f>
        <v>1</v>
      </c>
      <c r="V200" s="215">
        <f>Manning!W205</f>
        <v>1</v>
      </c>
      <c r="W200" s="147"/>
      <c r="X200" s="498">
        <f>K200*'Salary Level'!$M205</f>
        <v>0</v>
      </c>
      <c r="Y200" s="498">
        <f>L200*'Salary Level'!$M205</f>
        <v>0</v>
      </c>
      <c r="Z200" s="498">
        <f>M200*'Salary Level'!$M205</f>
        <v>0</v>
      </c>
      <c r="AA200" s="498">
        <f>N200*'Salary Level'!$M205</f>
        <v>0</v>
      </c>
      <c r="AB200" s="498">
        <f>O200*'Salary Level'!$M205</f>
        <v>0</v>
      </c>
      <c r="AC200" s="498">
        <f>P200*'Salary Level'!$M205</f>
        <v>0</v>
      </c>
      <c r="AD200" s="498">
        <f>Q200*'Salary Level'!$M205</f>
        <v>0</v>
      </c>
      <c r="AE200" s="498">
        <f>R200*'Salary Level'!$M205</f>
        <v>0</v>
      </c>
      <c r="AF200" s="498">
        <f>S200*'Salary Level'!$M205</f>
        <v>0</v>
      </c>
      <c r="AG200" s="498">
        <f>T200*'Salary Level'!$M205</f>
        <v>10650</v>
      </c>
      <c r="AH200" s="498">
        <f>U200*'Salary Level'!$M205</f>
        <v>10650</v>
      </c>
      <c r="AI200" s="498">
        <f>V200*'Salary Level'!$M205</f>
        <v>10650</v>
      </c>
      <c r="AJ200" s="498">
        <f>V200*'Salary Level'!$M205</f>
        <v>10650</v>
      </c>
      <c r="AK200" s="602">
        <f t="shared" si="17"/>
        <v>42600</v>
      </c>
      <c r="AL200" s="25"/>
      <c r="AM200" s="25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296"/>
      <c r="BA200" s="296"/>
      <c r="BB200" s="296"/>
      <c r="BC200" s="296"/>
      <c r="BD200" s="296"/>
      <c r="BE200" s="296"/>
      <c r="BF200" s="296"/>
      <c r="BG200" s="296"/>
      <c r="BH200" s="296"/>
      <c r="BI200" s="296"/>
      <c r="BJ200" s="296"/>
      <c r="BK200" s="296"/>
      <c r="BL200" s="302"/>
    </row>
    <row r="201" spans="1:64" ht="15" customHeight="1">
      <c r="A201" s="442"/>
      <c r="B201" s="457"/>
      <c r="C201" s="223"/>
      <c r="D201" s="225"/>
      <c r="E201" s="251" t="str">
        <f>Manning!E206</f>
        <v>ASSISTANT MANAGER</v>
      </c>
      <c r="F201" s="251">
        <f>Manning!F206</f>
        <v>0</v>
      </c>
      <c r="G201" s="215">
        <f>Manning!H206</f>
        <v>1</v>
      </c>
      <c r="H201" s="215" t="str">
        <f>Manning!I206</f>
        <v>L</v>
      </c>
      <c r="I201" s="215" t="str">
        <f>Manning!J206</f>
        <v>L4</v>
      </c>
      <c r="J201" s="215"/>
      <c r="K201" s="215">
        <f>Manning!K206</f>
        <v>0</v>
      </c>
      <c r="L201" s="215">
        <f>Manning!L206</f>
        <v>0</v>
      </c>
      <c r="M201" s="215">
        <f>Manning!M206</f>
        <v>0</v>
      </c>
      <c r="N201" s="215">
        <f>Manning!N206</f>
        <v>0</v>
      </c>
      <c r="O201" s="215">
        <f>Manning!O206</f>
        <v>0</v>
      </c>
      <c r="P201" s="215">
        <f>Manning!P206</f>
        <v>0</v>
      </c>
      <c r="Q201" s="215">
        <f>Manning!Q206</f>
        <v>0</v>
      </c>
      <c r="R201" s="215">
        <f>Manning!R206</f>
        <v>0</v>
      </c>
      <c r="S201" s="215">
        <f>Manning!S206</f>
        <v>0</v>
      </c>
      <c r="T201" s="215">
        <f>Manning!T206</f>
        <v>0</v>
      </c>
      <c r="U201" s="215">
        <f>Manning!U206</f>
        <v>1</v>
      </c>
      <c r="V201" s="215">
        <f>Manning!W206</f>
        <v>1</v>
      </c>
      <c r="W201" s="147"/>
      <c r="X201" s="498">
        <f>K201*'Salary Level'!$M206</f>
        <v>0</v>
      </c>
      <c r="Y201" s="498">
        <f>L201*'Salary Level'!$M206</f>
        <v>0</v>
      </c>
      <c r="Z201" s="498">
        <f>M201*'Salary Level'!$M206</f>
        <v>0</v>
      </c>
      <c r="AA201" s="498">
        <f>N201*'Salary Level'!$M206</f>
        <v>0</v>
      </c>
      <c r="AB201" s="498">
        <f>O201*'Salary Level'!$M206</f>
        <v>0</v>
      </c>
      <c r="AC201" s="498">
        <f>P201*'Salary Level'!$M206</f>
        <v>0</v>
      </c>
      <c r="AD201" s="498">
        <f>Q201*'Salary Level'!$M206</f>
        <v>0</v>
      </c>
      <c r="AE201" s="498">
        <f>R201*'Salary Level'!$M206</f>
        <v>0</v>
      </c>
      <c r="AF201" s="498">
        <f>S201*'Salary Level'!$M206</f>
        <v>0</v>
      </c>
      <c r="AG201" s="498">
        <f>T201*'Salary Level'!$M206</f>
        <v>0</v>
      </c>
      <c r="AH201" s="498">
        <f>U201*'Salary Level'!$M206</f>
        <v>7100</v>
      </c>
      <c r="AI201" s="498">
        <f>V201*'Salary Level'!$M206</f>
        <v>7100</v>
      </c>
      <c r="AJ201" s="498">
        <f>V201*'Salary Level'!$M206</f>
        <v>7100</v>
      </c>
      <c r="AK201" s="602">
        <f t="shared" si="17"/>
        <v>21300</v>
      </c>
      <c r="AL201" s="25"/>
      <c r="AM201" s="25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296"/>
      <c r="BA201" s="296"/>
      <c r="BB201" s="296"/>
      <c r="BC201" s="296"/>
      <c r="BD201" s="296"/>
      <c r="BE201" s="296"/>
      <c r="BF201" s="296"/>
      <c r="BG201" s="296"/>
      <c r="BH201" s="296"/>
      <c r="BI201" s="296"/>
      <c r="BJ201" s="296"/>
      <c r="BK201" s="296"/>
      <c r="BL201" s="302"/>
    </row>
    <row r="202" spans="1:64" ht="15" customHeight="1">
      <c r="A202" s="442"/>
      <c r="B202" s="457"/>
      <c r="C202" s="223"/>
      <c r="D202" s="225"/>
      <c r="E202" s="251" t="str">
        <f>Manning!E207</f>
        <v>SUPERVISOR</v>
      </c>
      <c r="F202" s="251">
        <f>Manning!F207</f>
        <v>0</v>
      </c>
      <c r="G202" s="215">
        <f>Manning!H207</f>
        <v>2</v>
      </c>
      <c r="H202" s="215" t="str">
        <f>Manning!I207</f>
        <v>L</v>
      </c>
      <c r="I202" s="215" t="str">
        <f>Manning!J207</f>
        <v>L5</v>
      </c>
      <c r="J202" s="215"/>
      <c r="K202" s="215">
        <f>Manning!K207</f>
        <v>0</v>
      </c>
      <c r="L202" s="215">
        <f>Manning!L207</f>
        <v>0</v>
      </c>
      <c r="M202" s="215">
        <f>Manning!M207</f>
        <v>0</v>
      </c>
      <c r="N202" s="215">
        <f>Manning!N207</f>
        <v>0</v>
      </c>
      <c r="O202" s="215">
        <f>Manning!O207</f>
        <v>0</v>
      </c>
      <c r="P202" s="215">
        <f>Manning!P207</f>
        <v>0</v>
      </c>
      <c r="Q202" s="215">
        <f>Manning!Q207</f>
        <v>0</v>
      </c>
      <c r="R202" s="215">
        <f>Manning!R207</f>
        <v>0</v>
      </c>
      <c r="S202" s="215">
        <f>Manning!S207</f>
        <v>0</v>
      </c>
      <c r="T202" s="215">
        <f>Manning!T207</f>
        <v>0</v>
      </c>
      <c r="U202" s="215">
        <f>Manning!U207</f>
        <v>0</v>
      </c>
      <c r="V202" s="215">
        <f>Manning!W207</f>
        <v>2</v>
      </c>
      <c r="W202" s="147"/>
      <c r="X202" s="498">
        <f>K202*'Salary Level'!$M207</f>
        <v>0</v>
      </c>
      <c r="Y202" s="498">
        <f>L202*'Salary Level'!$M207</f>
        <v>0</v>
      </c>
      <c r="Z202" s="498">
        <f>M202*'Salary Level'!$M207</f>
        <v>0</v>
      </c>
      <c r="AA202" s="498">
        <f>N202*'Salary Level'!$M207</f>
        <v>0</v>
      </c>
      <c r="AB202" s="498">
        <f>O202*'Salary Level'!$M207</f>
        <v>0</v>
      </c>
      <c r="AC202" s="498">
        <f>P202*'Salary Level'!$M207</f>
        <v>0</v>
      </c>
      <c r="AD202" s="498">
        <f>Q202*'Salary Level'!$M207</f>
        <v>0</v>
      </c>
      <c r="AE202" s="498">
        <f>R202*'Salary Level'!$M207</f>
        <v>0</v>
      </c>
      <c r="AF202" s="498">
        <f>S202*'Salary Level'!$M207</f>
        <v>0</v>
      </c>
      <c r="AG202" s="498">
        <f>T202*'Salary Level'!$M207</f>
        <v>0</v>
      </c>
      <c r="AH202" s="498">
        <f>U202*'Salary Level'!$M207</f>
        <v>0</v>
      </c>
      <c r="AI202" s="498">
        <f>V202*'Salary Level'!$M207</f>
        <v>8520</v>
      </c>
      <c r="AJ202" s="498">
        <f>V202*'Salary Level'!$M207</f>
        <v>8520</v>
      </c>
      <c r="AK202" s="602">
        <f t="shared" si="17"/>
        <v>17040</v>
      </c>
      <c r="AL202" s="25"/>
      <c r="AM202" s="25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296"/>
      <c r="BA202" s="296"/>
      <c r="BB202" s="296"/>
      <c r="BC202" s="296"/>
      <c r="BD202" s="296"/>
      <c r="BE202" s="296"/>
      <c r="BF202" s="296"/>
      <c r="BG202" s="296"/>
      <c r="BH202" s="296"/>
      <c r="BI202" s="296"/>
      <c r="BJ202" s="296"/>
      <c r="BK202" s="296"/>
      <c r="BL202" s="302"/>
    </row>
    <row r="203" spans="1:64" ht="15" customHeight="1">
      <c r="A203" s="442"/>
      <c r="B203" s="457"/>
      <c r="C203" s="223"/>
      <c r="D203" s="225"/>
      <c r="E203" s="251" t="str">
        <f>Manning!E208</f>
        <v>CAPTAIN</v>
      </c>
      <c r="F203" s="251">
        <f>Manning!F208</f>
        <v>0</v>
      </c>
      <c r="G203" s="215">
        <f>Manning!H208</f>
        <v>8</v>
      </c>
      <c r="H203" s="215" t="str">
        <f>Manning!I208</f>
        <v>L</v>
      </c>
      <c r="I203" s="215" t="str">
        <f>Manning!J208</f>
        <v>L6</v>
      </c>
      <c r="J203" s="215"/>
      <c r="K203" s="215">
        <f>Manning!K208</f>
        <v>0</v>
      </c>
      <c r="L203" s="215">
        <f>Manning!L208</f>
        <v>0</v>
      </c>
      <c r="M203" s="215">
        <f>Manning!M208</f>
        <v>0</v>
      </c>
      <c r="N203" s="215">
        <f>Manning!N208</f>
        <v>0</v>
      </c>
      <c r="O203" s="215">
        <f>Manning!O208</f>
        <v>0</v>
      </c>
      <c r="P203" s="215">
        <f>Manning!P208</f>
        <v>0</v>
      </c>
      <c r="Q203" s="215">
        <f>Manning!Q208</f>
        <v>0</v>
      </c>
      <c r="R203" s="215">
        <f>Manning!R208</f>
        <v>0</v>
      </c>
      <c r="S203" s="215">
        <f>Manning!S208</f>
        <v>0</v>
      </c>
      <c r="T203" s="215">
        <f>Manning!T208</f>
        <v>0</v>
      </c>
      <c r="U203" s="215">
        <f>Manning!U208</f>
        <v>0</v>
      </c>
      <c r="V203" s="215">
        <f>Manning!W208</f>
        <v>8</v>
      </c>
      <c r="W203" s="147"/>
      <c r="X203" s="498">
        <f>K203*'Salary Level'!$M208</f>
        <v>0</v>
      </c>
      <c r="Y203" s="498">
        <f>L203*'Salary Level'!$M208</f>
        <v>0</v>
      </c>
      <c r="Z203" s="498">
        <f>M203*'Salary Level'!$M208</f>
        <v>0</v>
      </c>
      <c r="AA203" s="498">
        <f>N203*'Salary Level'!$M208</f>
        <v>0</v>
      </c>
      <c r="AB203" s="498">
        <f>O203*'Salary Level'!$M208</f>
        <v>0</v>
      </c>
      <c r="AC203" s="498">
        <f>P203*'Salary Level'!$M208</f>
        <v>0</v>
      </c>
      <c r="AD203" s="498">
        <f>Q203*'Salary Level'!$M208</f>
        <v>0</v>
      </c>
      <c r="AE203" s="498">
        <f>R203*'Salary Level'!$M208</f>
        <v>0</v>
      </c>
      <c r="AF203" s="498">
        <f>S203*'Salary Level'!$M208</f>
        <v>0</v>
      </c>
      <c r="AG203" s="498">
        <f>T203*'Salary Level'!$M208</f>
        <v>0</v>
      </c>
      <c r="AH203" s="498">
        <f>U203*'Salary Level'!$M208</f>
        <v>0</v>
      </c>
      <c r="AI203" s="498">
        <f>V203*'Salary Level'!$M208</f>
        <v>28400</v>
      </c>
      <c r="AJ203" s="498">
        <f>V203*'Salary Level'!$M208</f>
        <v>28400</v>
      </c>
      <c r="AK203" s="602">
        <f t="shared" si="17"/>
        <v>56800</v>
      </c>
      <c r="AL203" s="25"/>
      <c r="AM203" s="25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296"/>
      <c r="BA203" s="296"/>
      <c r="BB203" s="296"/>
      <c r="BC203" s="296"/>
      <c r="BD203" s="296"/>
      <c r="BE203" s="296"/>
      <c r="BF203" s="296"/>
      <c r="BG203" s="296"/>
      <c r="BH203" s="296"/>
      <c r="BI203" s="296"/>
      <c r="BJ203" s="296"/>
      <c r="BK203" s="296"/>
      <c r="BL203" s="302"/>
    </row>
    <row r="204" spans="1:64" ht="15" customHeight="1">
      <c r="A204" s="442"/>
      <c r="B204" s="457"/>
      <c r="C204" s="223"/>
      <c r="D204" s="225"/>
      <c r="E204" s="251" t="str">
        <f>Manning!E209</f>
        <v>HOSTESS</v>
      </c>
      <c r="F204" s="251">
        <f>Manning!F209</f>
        <v>0</v>
      </c>
      <c r="G204" s="215">
        <f>Manning!H209</f>
        <v>6</v>
      </c>
      <c r="H204" s="215" t="str">
        <f>Manning!I209</f>
        <v>L</v>
      </c>
      <c r="I204" s="215" t="str">
        <f>Manning!J209</f>
        <v>L6</v>
      </c>
      <c r="J204" s="215"/>
      <c r="K204" s="215">
        <f>Manning!K209</f>
        <v>0</v>
      </c>
      <c r="L204" s="215">
        <f>Manning!L209</f>
        <v>0</v>
      </c>
      <c r="M204" s="215">
        <f>Manning!M209</f>
        <v>0</v>
      </c>
      <c r="N204" s="215">
        <f>Manning!N209</f>
        <v>0</v>
      </c>
      <c r="O204" s="215">
        <f>Manning!O209</f>
        <v>0</v>
      </c>
      <c r="P204" s="215">
        <f>Manning!P209</f>
        <v>0</v>
      </c>
      <c r="Q204" s="215">
        <f>Manning!Q209</f>
        <v>0</v>
      </c>
      <c r="R204" s="215">
        <f>Manning!R209</f>
        <v>0</v>
      </c>
      <c r="S204" s="215">
        <f>Manning!S209</f>
        <v>0</v>
      </c>
      <c r="T204" s="215">
        <f>Manning!T209</f>
        <v>0</v>
      </c>
      <c r="U204" s="215">
        <f>Manning!U209</f>
        <v>0</v>
      </c>
      <c r="V204" s="215">
        <f>Manning!W209</f>
        <v>6</v>
      </c>
      <c r="W204" s="147"/>
      <c r="X204" s="498">
        <f>K204*'Salary Level'!$M209</f>
        <v>0</v>
      </c>
      <c r="Y204" s="498">
        <f>L204*'Salary Level'!$M209</f>
        <v>0</v>
      </c>
      <c r="Z204" s="498">
        <f>M204*'Salary Level'!$M209</f>
        <v>0</v>
      </c>
      <c r="AA204" s="498">
        <f>N204*'Salary Level'!$M209</f>
        <v>0</v>
      </c>
      <c r="AB204" s="498">
        <f>O204*'Salary Level'!$M209</f>
        <v>0</v>
      </c>
      <c r="AC204" s="498">
        <f>P204*'Salary Level'!$M209</f>
        <v>0</v>
      </c>
      <c r="AD204" s="498">
        <f>Q204*'Salary Level'!$M209</f>
        <v>0</v>
      </c>
      <c r="AE204" s="498">
        <f>R204*'Salary Level'!$M209</f>
        <v>0</v>
      </c>
      <c r="AF204" s="498">
        <f>S204*'Salary Level'!$M209</f>
        <v>0</v>
      </c>
      <c r="AG204" s="498">
        <f>T204*'Salary Level'!$M209</f>
        <v>0</v>
      </c>
      <c r="AH204" s="498">
        <f>U204*'Salary Level'!$M209</f>
        <v>0</v>
      </c>
      <c r="AI204" s="498">
        <f>V204*'Salary Level'!$M209</f>
        <v>21300</v>
      </c>
      <c r="AJ204" s="498">
        <f>V204*'Salary Level'!$M209</f>
        <v>21300</v>
      </c>
      <c r="AK204" s="602">
        <f t="shared" si="17"/>
        <v>42600</v>
      </c>
      <c r="AL204" s="25"/>
      <c r="AM204" s="25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296"/>
      <c r="BA204" s="296"/>
      <c r="BB204" s="296"/>
      <c r="BC204" s="296"/>
      <c r="BD204" s="296"/>
      <c r="BE204" s="296"/>
      <c r="BF204" s="296"/>
      <c r="BG204" s="296"/>
      <c r="BH204" s="296"/>
      <c r="BI204" s="296"/>
      <c r="BJ204" s="296"/>
      <c r="BK204" s="296"/>
      <c r="BL204" s="302"/>
    </row>
    <row r="205" spans="1:64" ht="15" customHeight="1">
      <c r="A205" s="442"/>
      <c r="B205" s="457"/>
      <c r="C205" s="223"/>
      <c r="D205" s="225"/>
      <c r="E205" s="251" t="str">
        <f>Manning!E210</f>
        <v>WAITER</v>
      </c>
      <c r="F205" s="251">
        <f>Manning!F210</f>
        <v>0</v>
      </c>
      <c r="G205" s="215">
        <f>Manning!H210</f>
        <v>15</v>
      </c>
      <c r="H205" s="215" t="str">
        <f>Manning!I210</f>
        <v>L</v>
      </c>
      <c r="I205" s="215" t="str">
        <f>Manning!J210</f>
        <v>L7</v>
      </c>
      <c r="J205" s="215"/>
      <c r="K205" s="215">
        <f>Manning!K210</f>
        <v>0</v>
      </c>
      <c r="L205" s="215">
        <f>Manning!L210</f>
        <v>0</v>
      </c>
      <c r="M205" s="215">
        <f>Manning!M210</f>
        <v>0</v>
      </c>
      <c r="N205" s="215">
        <f>Manning!N210</f>
        <v>0</v>
      </c>
      <c r="O205" s="215">
        <f>Manning!O210</f>
        <v>0</v>
      </c>
      <c r="P205" s="215">
        <f>Manning!P210</f>
        <v>0</v>
      </c>
      <c r="Q205" s="215">
        <f>Manning!Q210</f>
        <v>0</v>
      </c>
      <c r="R205" s="215">
        <f>Manning!R210</f>
        <v>0</v>
      </c>
      <c r="S205" s="215">
        <f>Manning!S210</f>
        <v>0</v>
      </c>
      <c r="T205" s="215">
        <f>Manning!T210</f>
        <v>0</v>
      </c>
      <c r="U205" s="215">
        <f>Manning!U210</f>
        <v>0</v>
      </c>
      <c r="V205" s="215">
        <f>Manning!W210</f>
        <v>15</v>
      </c>
      <c r="W205" s="147"/>
      <c r="X205" s="498">
        <f>K205*'Salary Level'!$M210</f>
        <v>0</v>
      </c>
      <c r="Y205" s="498">
        <f>L205*'Salary Level'!$M210</f>
        <v>0</v>
      </c>
      <c r="Z205" s="498">
        <f>M205*'Salary Level'!$M210</f>
        <v>0</v>
      </c>
      <c r="AA205" s="498">
        <f>N205*'Salary Level'!$M210</f>
        <v>0</v>
      </c>
      <c r="AB205" s="498">
        <f>O205*'Salary Level'!$M210</f>
        <v>0</v>
      </c>
      <c r="AC205" s="498">
        <f>P205*'Salary Level'!$M210</f>
        <v>0</v>
      </c>
      <c r="AD205" s="498">
        <f>Q205*'Salary Level'!$M210</f>
        <v>0</v>
      </c>
      <c r="AE205" s="498">
        <f>R205*'Salary Level'!$M210</f>
        <v>0</v>
      </c>
      <c r="AF205" s="498">
        <f>S205*'Salary Level'!$M210</f>
        <v>0</v>
      </c>
      <c r="AG205" s="498">
        <f>T205*'Salary Level'!$M210</f>
        <v>0</v>
      </c>
      <c r="AH205" s="498">
        <f>U205*'Salary Level'!$M210</f>
        <v>0</v>
      </c>
      <c r="AI205" s="498">
        <f>V205*'Salary Level'!$M210</f>
        <v>47925</v>
      </c>
      <c r="AJ205" s="498">
        <f>V205*'Salary Level'!$M210</f>
        <v>47925</v>
      </c>
      <c r="AK205" s="602">
        <f t="shared" si="17"/>
        <v>95850</v>
      </c>
      <c r="AL205" s="25"/>
      <c r="AM205" s="25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296"/>
      <c r="BA205" s="296"/>
      <c r="BB205" s="296"/>
      <c r="BC205" s="296"/>
      <c r="BD205" s="296"/>
      <c r="BE205" s="296"/>
      <c r="BF205" s="296"/>
      <c r="BG205" s="296"/>
      <c r="BH205" s="296"/>
      <c r="BI205" s="296"/>
      <c r="BJ205" s="296"/>
      <c r="BK205" s="296"/>
      <c r="BL205" s="302"/>
    </row>
    <row r="206" spans="1:64" ht="15" customHeight="1">
      <c r="A206" s="442"/>
      <c r="B206" s="457"/>
      <c r="C206" s="223"/>
      <c r="D206" s="225"/>
      <c r="E206" s="251" t="str">
        <f>Manning!E211</f>
        <v>ADDITIONAL POSITION 1</v>
      </c>
      <c r="F206" s="251"/>
      <c r="G206" s="215">
        <f>Manning!H211</f>
        <v>0</v>
      </c>
      <c r="H206" s="215" t="str">
        <f>Manning!I211</f>
        <v>L</v>
      </c>
      <c r="I206" s="215">
        <f>Manning!J211</f>
        <v>0</v>
      </c>
      <c r="J206" s="215"/>
      <c r="K206" s="215">
        <f>Manning!K211</f>
        <v>0</v>
      </c>
      <c r="L206" s="215">
        <f>Manning!L211</f>
        <v>0</v>
      </c>
      <c r="M206" s="215">
        <f>Manning!M211</f>
        <v>0</v>
      </c>
      <c r="N206" s="215">
        <f>Manning!N211</f>
        <v>0</v>
      </c>
      <c r="O206" s="215">
        <f>Manning!O211</f>
        <v>0</v>
      </c>
      <c r="P206" s="215">
        <f>Manning!P211</f>
        <v>0</v>
      </c>
      <c r="Q206" s="215">
        <f>Manning!Q211</f>
        <v>0</v>
      </c>
      <c r="R206" s="215">
        <f>Manning!R211</f>
        <v>0</v>
      </c>
      <c r="S206" s="215">
        <f>Manning!S211</f>
        <v>0</v>
      </c>
      <c r="T206" s="215">
        <f>Manning!T211</f>
        <v>0</v>
      </c>
      <c r="U206" s="215">
        <f>Manning!U211</f>
        <v>0</v>
      </c>
      <c r="V206" s="215">
        <f>Manning!W211</f>
        <v>0</v>
      </c>
      <c r="W206" s="146"/>
      <c r="X206" s="498">
        <f>K206*'Salary Level'!$M211</f>
        <v>0</v>
      </c>
      <c r="Y206" s="498">
        <f>L206*'Salary Level'!$M211</f>
        <v>0</v>
      </c>
      <c r="Z206" s="498">
        <f>M206*'Salary Level'!$M211</f>
        <v>0</v>
      </c>
      <c r="AA206" s="498">
        <f>N206*'Salary Level'!$M211</f>
        <v>0</v>
      </c>
      <c r="AB206" s="498">
        <f>O206*'Salary Level'!$M211</f>
        <v>0</v>
      </c>
      <c r="AC206" s="498">
        <f>P206*'Salary Level'!$M211</f>
        <v>0</v>
      </c>
      <c r="AD206" s="498">
        <f>Q206*'Salary Level'!$M211</f>
        <v>0</v>
      </c>
      <c r="AE206" s="498">
        <f>R206*'Salary Level'!$M211</f>
        <v>0</v>
      </c>
      <c r="AF206" s="498">
        <f>S206*'Salary Level'!$M211</f>
        <v>0</v>
      </c>
      <c r="AG206" s="498">
        <f>T206*'Salary Level'!$M211</f>
        <v>0</v>
      </c>
      <c r="AH206" s="498">
        <f>U206*'Salary Level'!$M211</f>
        <v>0</v>
      </c>
      <c r="AI206" s="498">
        <f>V206*'Salary Level'!$M211</f>
        <v>0</v>
      </c>
      <c r="AJ206" s="498">
        <f>V206*'Salary Level'!$M211</f>
        <v>0</v>
      </c>
      <c r="AK206" s="602">
        <f t="shared" si="17"/>
        <v>0</v>
      </c>
      <c r="AL206" s="25"/>
      <c r="AM206" s="25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296"/>
      <c r="BA206" s="296"/>
      <c r="BB206" s="296"/>
      <c r="BC206" s="296"/>
      <c r="BD206" s="296"/>
      <c r="BE206" s="296"/>
      <c r="BF206" s="296"/>
      <c r="BG206" s="296"/>
      <c r="BH206" s="296"/>
      <c r="BI206" s="296"/>
      <c r="BJ206" s="296"/>
      <c r="BK206" s="296"/>
      <c r="BL206" s="302"/>
    </row>
    <row r="207" spans="1:64" ht="15" customHeight="1">
      <c r="A207" s="442"/>
      <c r="B207" s="457"/>
      <c r="C207" s="223"/>
      <c r="D207" s="225"/>
      <c r="E207" s="251" t="str">
        <f>Manning!E212</f>
        <v>ADDITIONAL POSITION 2</v>
      </c>
      <c r="F207" s="251"/>
      <c r="G207" s="215">
        <f>Manning!H212</f>
        <v>0</v>
      </c>
      <c r="H207" s="215" t="str">
        <f>Manning!I212</f>
        <v>L</v>
      </c>
      <c r="I207" s="215">
        <f>Manning!J212</f>
        <v>0</v>
      </c>
      <c r="J207" s="215"/>
      <c r="K207" s="215">
        <f>Manning!K212</f>
        <v>0</v>
      </c>
      <c r="L207" s="215">
        <f>Manning!L212</f>
        <v>0</v>
      </c>
      <c r="M207" s="215">
        <f>Manning!M212</f>
        <v>0</v>
      </c>
      <c r="N207" s="215">
        <f>Manning!N212</f>
        <v>0</v>
      </c>
      <c r="O207" s="215">
        <f>Manning!O212</f>
        <v>0</v>
      </c>
      <c r="P207" s="215">
        <f>Manning!P212</f>
        <v>0</v>
      </c>
      <c r="Q207" s="215">
        <f>Manning!Q212</f>
        <v>0</v>
      </c>
      <c r="R207" s="215">
        <f>Manning!R212</f>
        <v>0</v>
      </c>
      <c r="S207" s="215">
        <f>Manning!S212</f>
        <v>0</v>
      </c>
      <c r="T207" s="215">
        <f>Manning!T212</f>
        <v>0</v>
      </c>
      <c r="U207" s="215">
        <f>Manning!U212</f>
        <v>0</v>
      </c>
      <c r="V207" s="215">
        <f>Manning!W212</f>
        <v>0</v>
      </c>
      <c r="W207" s="146"/>
      <c r="X207" s="498">
        <f>K207*'Salary Level'!$M212</f>
        <v>0</v>
      </c>
      <c r="Y207" s="498">
        <f>L207*'Salary Level'!$M212</f>
        <v>0</v>
      </c>
      <c r="Z207" s="498">
        <f>M207*'Salary Level'!$M212</f>
        <v>0</v>
      </c>
      <c r="AA207" s="498">
        <f>N207*'Salary Level'!$M212</f>
        <v>0</v>
      </c>
      <c r="AB207" s="498">
        <f>O207*'Salary Level'!$M212</f>
        <v>0</v>
      </c>
      <c r="AC207" s="498">
        <f>P207*'Salary Level'!$M212</f>
        <v>0</v>
      </c>
      <c r="AD207" s="498">
        <f>Q207*'Salary Level'!$M212</f>
        <v>0</v>
      </c>
      <c r="AE207" s="498">
        <f>R207*'Salary Level'!$M212</f>
        <v>0</v>
      </c>
      <c r="AF207" s="498">
        <f>S207*'Salary Level'!$M212</f>
        <v>0</v>
      </c>
      <c r="AG207" s="498">
        <f>T207*'Salary Level'!$M212</f>
        <v>0</v>
      </c>
      <c r="AH207" s="498">
        <f>U207*'Salary Level'!$M212</f>
        <v>0</v>
      </c>
      <c r="AI207" s="498">
        <f>V207*'Salary Level'!$M212</f>
        <v>0</v>
      </c>
      <c r="AJ207" s="498">
        <f>V207*'Salary Level'!$M212</f>
        <v>0</v>
      </c>
      <c r="AK207" s="602">
        <f t="shared" si="17"/>
        <v>0</v>
      </c>
      <c r="AL207" s="25"/>
      <c r="AM207" s="25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296"/>
      <c r="BA207" s="296"/>
      <c r="BB207" s="296"/>
      <c r="BC207" s="296"/>
      <c r="BD207" s="296"/>
      <c r="BE207" s="296"/>
      <c r="BF207" s="296"/>
      <c r="BG207" s="296"/>
      <c r="BH207" s="296"/>
      <c r="BI207" s="296"/>
      <c r="BJ207" s="296"/>
      <c r="BK207" s="296"/>
      <c r="BL207" s="302"/>
    </row>
    <row r="208" spans="1:64" ht="15" customHeight="1">
      <c r="A208" s="442"/>
      <c r="B208" s="457"/>
      <c r="C208" s="223"/>
      <c r="D208" s="225"/>
      <c r="E208" s="216"/>
      <c r="F208" s="216"/>
      <c r="G208" s="216"/>
      <c r="H208" s="216"/>
      <c r="I208" s="216"/>
      <c r="J208" s="216"/>
      <c r="K208" s="274"/>
      <c r="L208" s="274"/>
      <c r="M208" s="274"/>
      <c r="N208" s="274"/>
      <c r="O208" s="274"/>
      <c r="P208" s="274"/>
      <c r="Q208" s="274"/>
      <c r="R208" s="274"/>
      <c r="S208" s="274"/>
      <c r="T208" s="274"/>
      <c r="U208" s="274"/>
      <c r="V208" s="274"/>
      <c r="W208" s="61"/>
      <c r="X208" s="499"/>
      <c r="Y208" s="499"/>
      <c r="Z208" s="499"/>
      <c r="AA208" s="499"/>
      <c r="AB208" s="499"/>
      <c r="AC208" s="499"/>
      <c r="AD208" s="499"/>
      <c r="AE208" s="499"/>
      <c r="AF208" s="499"/>
      <c r="AG208" s="499"/>
      <c r="AH208" s="499"/>
      <c r="AI208" s="499"/>
      <c r="AJ208" s="499"/>
      <c r="AK208" s="602">
        <f t="shared" ref="AK208:AK271" si="23">SUM(X208:AJ208)</f>
        <v>0</v>
      </c>
      <c r="AL208" s="25"/>
      <c r="AM208" s="25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296"/>
      <c r="BA208" s="296"/>
      <c r="BB208" s="296"/>
      <c r="BC208" s="296"/>
      <c r="BD208" s="296"/>
      <c r="BE208" s="296"/>
      <c r="BF208" s="296"/>
      <c r="BG208" s="296"/>
      <c r="BH208" s="296"/>
      <c r="BI208" s="296"/>
      <c r="BJ208" s="296"/>
      <c r="BK208" s="296"/>
      <c r="BL208" s="302"/>
    </row>
    <row r="209" spans="1:64" ht="15" customHeight="1">
      <c r="A209" s="442"/>
      <c r="B209" s="457"/>
      <c r="C209" s="223"/>
      <c r="D209" s="225"/>
      <c r="E209" s="221" t="str">
        <f>"TOTAL "&amp;E198</f>
        <v>TOTAL CHINESE RESTAURANT</v>
      </c>
      <c r="F209" s="221"/>
      <c r="G209" s="226">
        <f>SUM(G199:G208)</f>
        <v>33</v>
      </c>
      <c r="H209" s="221"/>
      <c r="I209" s="221"/>
      <c r="J209" s="221"/>
      <c r="K209" s="226">
        <f>Manning!K214</f>
        <v>0</v>
      </c>
      <c r="L209" s="226">
        <f>Manning!L214</f>
        <v>0</v>
      </c>
      <c r="M209" s="226">
        <f>Manning!M214</f>
        <v>0</v>
      </c>
      <c r="N209" s="226">
        <f>Manning!N214</f>
        <v>0</v>
      </c>
      <c r="O209" s="226">
        <f>Manning!O214</f>
        <v>0</v>
      </c>
      <c r="P209" s="226">
        <f>Manning!P214</f>
        <v>0</v>
      </c>
      <c r="Q209" s="226">
        <f>Manning!Q214</f>
        <v>0</v>
      </c>
      <c r="R209" s="226">
        <f>Manning!R214</f>
        <v>0</v>
      </c>
      <c r="S209" s="226">
        <f>Manning!S214</f>
        <v>0</v>
      </c>
      <c r="T209" s="226">
        <f>Manning!T214</f>
        <v>1</v>
      </c>
      <c r="U209" s="226">
        <f>Manning!U214</f>
        <v>2</v>
      </c>
      <c r="V209" s="226">
        <f>Manning!W214</f>
        <v>33</v>
      </c>
      <c r="W209" s="57"/>
      <c r="X209" s="507">
        <f>SUM(X199:X208)</f>
        <v>0</v>
      </c>
      <c r="Y209" s="507">
        <f t="shared" ref="Y209:AI209" si="24">SUM(Y199:Y208)</f>
        <v>0</v>
      </c>
      <c r="Z209" s="507">
        <f t="shared" si="24"/>
        <v>0</v>
      </c>
      <c r="AA209" s="507">
        <f t="shared" si="24"/>
        <v>0</v>
      </c>
      <c r="AB209" s="507">
        <f t="shared" si="24"/>
        <v>0</v>
      </c>
      <c r="AC209" s="507">
        <f t="shared" si="24"/>
        <v>0</v>
      </c>
      <c r="AD209" s="507">
        <f t="shared" si="24"/>
        <v>0</v>
      </c>
      <c r="AE209" s="507">
        <f t="shared" si="24"/>
        <v>0</v>
      </c>
      <c r="AF209" s="507">
        <f t="shared" si="24"/>
        <v>0</v>
      </c>
      <c r="AG209" s="507">
        <f t="shared" si="24"/>
        <v>10650</v>
      </c>
      <c r="AH209" s="507">
        <f t="shared" si="24"/>
        <v>17750</v>
      </c>
      <c r="AI209" s="507">
        <f t="shared" si="24"/>
        <v>123895</v>
      </c>
      <c r="AJ209" s="507">
        <f>SUM(AJ199:AJ208)</f>
        <v>123895</v>
      </c>
      <c r="AK209" s="602">
        <f t="shared" si="23"/>
        <v>276190</v>
      </c>
      <c r="AL209" s="25"/>
      <c r="AM209" s="25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296"/>
      <c r="BA209" s="296"/>
      <c r="BB209" s="296"/>
      <c r="BC209" s="296"/>
      <c r="BD209" s="296"/>
      <c r="BE209" s="296"/>
      <c r="BF209" s="296"/>
      <c r="BG209" s="296"/>
      <c r="BH209" s="296"/>
      <c r="BI209" s="296"/>
      <c r="BJ209" s="296"/>
      <c r="BK209" s="296"/>
      <c r="BL209" s="302"/>
    </row>
    <row r="210" spans="1:64" ht="15" customHeight="1">
      <c r="A210" s="442"/>
      <c r="B210" s="457"/>
      <c r="C210" s="223"/>
      <c r="D210" s="245"/>
      <c r="E210" s="230"/>
      <c r="F210" s="230"/>
      <c r="G210" s="230"/>
      <c r="H210" s="230"/>
      <c r="I210" s="230"/>
      <c r="J210" s="230"/>
      <c r="K210" s="281"/>
      <c r="L210" s="281"/>
      <c r="M210" s="281"/>
      <c r="N210" s="281"/>
      <c r="O210" s="281"/>
      <c r="P210" s="281"/>
      <c r="Q210" s="281"/>
      <c r="R210" s="281"/>
      <c r="S210" s="281"/>
      <c r="T210" s="281"/>
      <c r="U210" s="281"/>
      <c r="V210" s="281"/>
      <c r="W210" s="65"/>
      <c r="X210" s="528"/>
      <c r="Y210" s="528"/>
      <c r="Z210" s="528"/>
      <c r="AA210" s="528"/>
      <c r="AB210" s="528"/>
      <c r="AC210" s="528"/>
      <c r="AD210" s="528"/>
      <c r="AE210" s="528"/>
      <c r="AF210" s="528"/>
      <c r="AG210" s="528"/>
      <c r="AH210" s="528"/>
      <c r="AI210" s="528"/>
      <c r="AJ210" s="529"/>
      <c r="AK210" s="602">
        <f t="shared" si="23"/>
        <v>0</v>
      </c>
      <c r="AL210" s="25"/>
      <c r="AM210" s="25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296"/>
      <c r="BA210" s="296"/>
      <c r="BB210" s="296"/>
      <c r="BC210" s="296"/>
      <c r="BD210" s="296"/>
      <c r="BE210" s="296"/>
      <c r="BF210" s="296"/>
      <c r="BG210" s="296"/>
      <c r="BH210" s="296"/>
      <c r="BI210" s="296"/>
      <c r="BJ210" s="296"/>
      <c r="BK210" s="296"/>
      <c r="BL210" s="302"/>
    </row>
    <row r="211" spans="1:64" ht="15" customHeight="1">
      <c r="A211" s="442"/>
      <c r="B211" s="457"/>
      <c r="C211" s="223"/>
      <c r="D211" s="225"/>
      <c r="E211" s="212" t="str">
        <f>Manning!E216</f>
        <v>TEPANYAKI  RESTAURANT</v>
      </c>
      <c r="F211" s="212"/>
      <c r="G211" s="212"/>
      <c r="H211" s="212"/>
      <c r="I211" s="212"/>
      <c r="J211" s="212"/>
      <c r="K211" s="276"/>
      <c r="L211" s="276"/>
      <c r="M211" s="276"/>
      <c r="N211" s="276"/>
      <c r="O211" s="276"/>
      <c r="P211" s="276"/>
      <c r="Q211" s="276"/>
      <c r="R211" s="276"/>
      <c r="S211" s="276"/>
      <c r="T211" s="276"/>
      <c r="U211" s="276"/>
      <c r="V211" s="276"/>
      <c r="W211" s="72"/>
      <c r="X211" s="496"/>
      <c r="Y211" s="496"/>
      <c r="Z211" s="496"/>
      <c r="AA211" s="496"/>
      <c r="AB211" s="496"/>
      <c r="AC211" s="496"/>
      <c r="AD211" s="496"/>
      <c r="AE211" s="496"/>
      <c r="AF211" s="496"/>
      <c r="AG211" s="496"/>
      <c r="AH211" s="496"/>
      <c r="AI211" s="496"/>
      <c r="AJ211" s="496"/>
      <c r="AK211" s="602">
        <f t="shared" si="23"/>
        <v>0</v>
      </c>
      <c r="AL211" s="25"/>
      <c r="AM211" s="25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296"/>
      <c r="BA211" s="296"/>
      <c r="BB211" s="296"/>
      <c r="BC211" s="296"/>
      <c r="BD211" s="296"/>
      <c r="BE211" s="296"/>
      <c r="BF211" s="296"/>
      <c r="BG211" s="296"/>
      <c r="BH211" s="296"/>
      <c r="BI211" s="296"/>
      <c r="BJ211" s="296"/>
      <c r="BK211" s="296"/>
      <c r="BL211" s="302"/>
    </row>
    <row r="212" spans="1:64" ht="15" customHeight="1">
      <c r="A212" s="442"/>
      <c r="B212" s="457"/>
      <c r="C212" s="223"/>
      <c r="D212" s="225"/>
      <c r="E212" s="213"/>
      <c r="F212" s="213"/>
      <c r="G212" s="213"/>
      <c r="H212" s="213"/>
      <c r="I212" s="213"/>
      <c r="J212" s="213"/>
      <c r="K212" s="277"/>
      <c r="L212" s="277"/>
      <c r="M212" s="277"/>
      <c r="N212" s="277"/>
      <c r="O212" s="277"/>
      <c r="P212" s="277"/>
      <c r="Q212" s="277"/>
      <c r="R212" s="277"/>
      <c r="S212" s="277"/>
      <c r="T212" s="277"/>
      <c r="U212" s="277"/>
      <c r="V212" s="277"/>
      <c r="W212" s="55"/>
      <c r="X212" s="497"/>
      <c r="Y212" s="497"/>
      <c r="Z212" s="497"/>
      <c r="AA212" s="497"/>
      <c r="AB212" s="497"/>
      <c r="AC212" s="497"/>
      <c r="AD212" s="497"/>
      <c r="AE212" s="497"/>
      <c r="AF212" s="497"/>
      <c r="AG212" s="497"/>
      <c r="AH212" s="497"/>
      <c r="AI212" s="497"/>
      <c r="AJ212" s="497"/>
      <c r="AK212" s="602">
        <f t="shared" si="23"/>
        <v>0</v>
      </c>
      <c r="AL212" s="25"/>
      <c r="AM212" s="25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296"/>
      <c r="BA212" s="296"/>
      <c r="BB212" s="296"/>
      <c r="BC212" s="296"/>
      <c r="BD212" s="296"/>
      <c r="BE212" s="296"/>
      <c r="BF212" s="296"/>
      <c r="BG212" s="296"/>
      <c r="BH212" s="296"/>
      <c r="BI212" s="296"/>
      <c r="BJ212" s="296"/>
      <c r="BK212" s="296"/>
      <c r="BL212" s="302"/>
    </row>
    <row r="213" spans="1:64" ht="15" customHeight="1">
      <c r="A213" s="442"/>
      <c r="B213" s="457"/>
      <c r="C213" s="223"/>
      <c r="D213" s="225"/>
      <c r="E213" s="251" t="str">
        <f>Manning!E218</f>
        <v>RESTAURANT MANAGER</v>
      </c>
      <c r="F213" s="251">
        <f>Manning!F218</f>
        <v>0</v>
      </c>
      <c r="G213" s="252">
        <f>Manning!H218</f>
        <v>1</v>
      </c>
      <c r="H213" s="252" t="str">
        <f>Manning!I218</f>
        <v>L</v>
      </c>
      <c r="I213" s="252" t="str">
        <f>Manning!J218</f>
        <v>L4</v>
      </c>
      <c r="J213" s="252"/>
      <c r="K213" s="252">
        <f>Manning!K218</f>
        <v>0</v>
      </c>
      <c r="L213" s="252">
        <f>Manning!L218</f>
        <v>0</v>
      </c>
      <c r="M213" s="252">
        <f>Manning!M218</f>
        <v>0</v>
      </c>
      <c r="N213" s="252">
        <f>Manning!N218</f>
        <v>0</v>
      </c>
      <c r="O213" s="252">
        <f>Manning!O218</f>
        <v>0</v>
      </c>
      <c r="P213" s="252">
        <f>Manning!P218</f>
        <v>0</v>
      </c>
      <c r="Q213" s="252">
        <f>Manning!Q218</f>
        <v>0</v>
      </c>
      <c r="R213" s="252">
        <f>Manning!R218</f>
        <v>0</v>
      </c>
      <c r="S213" s="252">
        <f>Manning!S218</f>
        <v>0</v>
      </c>
      <c r="T213" s="252">
        <f>Manning!T218</f>
        <v>0</v>
      </c>
      <c r="U213" s="252">
        <f>Manning!U218</f>
        <v>1</v>
      </c>
      <c r="V213" s="252">
        <f>Manning!W218</f>
        <v>1</v>
      </c>
      <c r="W213" s="147"/>
      <c r="X213" s="498">
        <f>K213*'Salary Level'!$M218</f>
        <v>0</v>
      </c>
      <c r="Y213" s="498">
        <f>L213*'Salary Level'!$M218</f>
        <v>0</v>
      </c>
      <c r="Z213" s="498">
        <f>M213*'Salary Level'!$M218</f>
        <v>0</v>
      </c>
      <c r="AA213" s="498">
        <f>N213*'Salary Level'!$M218</f>
        <v>0</v>
      </c>
      <c r="AB213" s="498">
        <f>O213*'Salary Level'!$M218</f>
        <v>0</v>
      </c>
      <c r="AC213" s="498">
        <f>P213*'Salary Level'!$M218</f>
        <v>0</v>
      </c>
      <c r="AD213" s="498">
        <f>Q213*'Salary Level'!$M218</f>
        <v>0</v>
      </c>
      <c r="AE213" s="498">
        <f>R213*'Salary Level'!$M218</f>
        <v>0</v>
      </c>
      <c r="AF213" s="498">
        <f>S213*'Salary Level'!$M218</f>
        <v>0</v>
      </c>
      <c r="AG213" s="498">
        <f>T213*'Salary Level'!$M218</f>
        <v>0</v>
      </c>
      <c r="AH213" s="498">
        <f>U213*'Salary Level'!$M218</f>
        <v>7100</v>
      </c>
      <c r="AI213" s="498">
        <f>V213*'Salary Level'!$M218</f>
        <v>7100</v>
      </c>
      <c r="AJ213" s="498">
        <f>V213*'Salary Level'!$M218</f>
        <v>7100</v>
      </c>
      <c r="AK213" s="602">
        <f t="shared" si="23"/>
        <v>21300</v>
      </c>
      <c r="AL213" s="25"/>
      <c r="AM213" s="25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296"/>
      <c r="BA213" s="296"/>
      <c r="BB213" s="296"/>
      <c r="BC213" s="296"/>
      <c r="BD213" s="296"/>
      <c r="BE213" s="296"/>
      <c r="BF213" s="296"/>
      <c r="BG213" s="296"/>
      <c r="BH213" s="296"/>
      <c r="BI213" s="296"/>
      <c r="BJ213" s="296"/>
      <c r="BK213" s="296"/>
      <c r="BL213" s="302"/>
    </row>
    <row r="214" spans="1:64" ht="15" customHeight="1">
      <c r="A214" s="442"/>
      <c r="B214" s="457"/>
      <c r="C214" s="223"/>
      <c r="D214" s="225"/>
      <c r="E214" s="251" t="str">
        <f>Manning!E219</f>
        <v>ASSISTANT MANAGER</v>
      </c>
      <c r="F214" s="251">
        <f>Manning!F219</f>
        <v>0</v>
      </c>
      <c r="G214" s="252">
        <f>Manning!H219</f>
        <v>0</v>
      </c>
      <c r="H214" s="252" t="str">
        <f>Manning!I219</f>
        <v>L</v>
      </c>
      <c r="I214" s="252">
        <f>Manning!J219</f>
        <v>0</v>
      </c>
      <c r="J214" s="252"/>
      <c r="K214" s="252">
        <f>Manning!K219</f>
        <v>0</v>
      </c>
      <c r="L214" s="252">
        <f>Manning!L219</f>
        <v>0</v>
      </c>
      <c r="M214" s="252">
        <f>Manning!M219</f>
        <v>0</v>
      </c>
      <c r="N214" s="252">
        <f>Manning!N219</f>
        <v>0</v>
      </c>
      <c r="O214" s="252">
        <f>Manning!O219</f>
        <v>0</v>
      </c>
      <c r="P214" s="252">
        <f>Manning!P219</f>
        <v>0</v>
      </c>
      <c r="Q214" s="252">
        <f>Manning!Q219</f>
        <v>0</v>
      </c>
      <c r="R214" s="252">
        <f>Manning!R219</f>
        <v>0</v>
      </c>
      <c r="S214" s="252">
        <f>Manning!S219</f>
        <v>0</v>
      </c>
      <c r="T214" s="252">
        <f>Manning!T219</f>
        <v>0</v>
      </c>
      <c r="U214" s="252">
        <f>Manning!U219</f>
        <v>0</v>
      </c>
      <c r="V214" s="252">
        <f>Manning!W219</f>
        <v>0</v>
      </c>
      <c r="W214" s="147"/>
      <c r="X214" s="498">
        <f>K214*'Salary Level'!$M219</f>
        <v>0</v>
      </c>
      <c r="Y214" s="498">
        <f>L214*'Salary Level'!$M219</f>
        <v>0</v>
      </c>
      <c r="Z214" s="498">
        <f>M214*'Salary Level'!$M219</f>
        <v>0</v>
      </c>
      <c r="AA214" s="498">
        <f>N214*'Salary Level'!$M219</f>
        <v>0</v>
      </c>
      <c r="AB214" s="498">
        <f>O214*'Salary Level'!$M219</f>
        <v>0</v>
      </c>
      <c r="AC214" s="498">
        <f>P214*'Salary Level'!$M219</f>
        <v>0</v>
      </c>
      <c r="AD214" s="498">
        <f>Q214*'Salary Level'!$M219</f>
        <v>0</v>
      </c>
      <c r="AE214" s="498">
        <f>R214*'Salary Level'!$M219</f>
        <v>0</v>
      </c>
      <c r="AF214" s="498">
        <f>S214*'Salary Level'!$M219</f>
        <v>0</v>
      </c>
      <c r="AG214" s="498">
        <f>T214*'Salary Level'!$M219</f>
        <v>0</v>
      </c>
      <c r="AH214" s="498">
        <f>U214*'Salary Level'!$M219</f>
        <v>0</v>
      </c>
      <c r="AI214" s="498">
        <f>V214*'Salary Level'!$M219</f>
        <v>0</v>
      </c>
      <c r="AJ214" s="498">
        <f>V214*'Salary Level'!$M219</f>
        <v>0</v>
      </c>
      <c r="AK214" s="602">
        <f t="shared" si="23"/>
        <v>0</v>
      </c>
      <c r="AL214" s="25"/>
      <c r="AM214" s="25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296"/>
      <c r="BA214" s="296"/>
      <c r="BB214" s="296"/>
      <c r="BC214" s="296"/>
      <c r="BD214" s="296"/>
      <c r="BE214" s="296"/>
      <c r="BF214" s="296"/>
      <c r="BG214" s="296"/>
      <c r="BH214" s="296"/>
      <c r="BI214" s="296"/>
      <c r="BJ214" s="296"/>
      <c r="BK214" s="296"/>
      <c r="BL214" s="302"/>
    </row>
    <row r="215" spans="1:64" s="18" customFormat="1" ht="15" customHeight="1">
      <c r="A215" s="442"/>
      <c r="B215" s="457"/>
      <c r="C215" s="223"/>
      <c r="D215" s="225"/>
      <c r="E215" s="251" t="str">
        <f>Manning!E220</f>
        <v>SUPERVISOR</v>
      </c>
      <c r="F215" s="251">
        <f>Manning!F220</f>
        <v>0</v>
      </c>
      <c r="G215" s="252">
        <f>Manning!H220</f>
        <v>0</v>
      </c>
      <c r="H215" s="252" t="str">
        <f>Manning!I220</f>
        <v>L</v>
      </c>
      <c r="I215" s="252">
        <f>Manning!J220</f>
        <v>0</v>
      </c>
      <c r="J215" s="252"/>
      <c r="K215" s="252">
        <f>Manning!K220</f>
        <v>0</v>
      </c>
      <c r="L215" s="252">
        <f>Manning!L220</f>
        <v>0</v>
      </c>
      <c r="M215" s="252">
        <f>Manning!M220</f>
        <v>0</v>
      </c>
      <c r="N215" s="252">
        <f>Manning!N220</f>
        <v>0</v>
      </c>
      <c r="O215" s="252">
        <f>Manning!O220</f>
        <v>0</v>
      </c>
      <c r="P215" s="252">
        <f>Manning!P220</f>
        <v>0</v>
      </c>
      <c r="Q215" s="252">
        <f>Manning!Q220</f>
        <v>0</v>
      </c>
      <c r="R215" s="252">
        <f>Manning!R220</f>
        <v>0</v>
      </c>
      <c r="S215" s="252">
        <f>Manning!S220</f>
        <v>0</v>
      </c>
      <c r="T215" s="252">
        <f>Manning!T220</f>
        <v>0</v>
      </c>
      <c r="U215" s="252">
        <f>Manning!U220</f>
        <v>0</v>
      </c>
      <c r="V215" s="252">
        <f>Manning!W220</f>
        <v>0</v>
      </c>
      <c r="W215" s="147"/>
      <c r="X215" s="498">
        <f>K215*'Salary Level'!$M220</f>
        <v>0</v>
      </c>
      <c r="Y215" s="498">
        <f>L215*'Salary Level'!$M220</f>
        <v>0</v>
      </c>
      <c r="Z215" s="498">
        <f>M215*'Salary Level'!$M220</f>
        <v>0</v>
      </c>
      <c r="AA215" s="498">
        <f>N215*'Salary Level'!$M220</f>
        <v>0</v>
      </c>
      <c r="AB215" s="498">
        <f>O215*'Salary Level'!$M220</f>
        <v>0</v>
      </c>
      <c r="AC215" s="498">
        <f>P215*'Salary Level'!$M220</f>
        <v>0</v>
      </c>
      <c r="AD215" s="498">
        <f>Q215*'Salary Level'!$M220</f>
        <v>0</v>
      </c>
      <c r="AE215" s="498">
        <f>R215*'Salary Level'!$M220</f>
        <v>0</v>
      </c>
      <c r="AF215" s="498">
        <f>S215*'Salary Level'!$M220</f>
        <v>0</v>
      </c>
      <c r="AG215" s="498">
        <f>T215*'Salary Level'!$M220</f>
        <v>0</v>
      </c>
      <c r="AH215" s="498">
        <f>U215*'Salary Level'!$M220</f>
        <v>0</v>
      </c>
      <c r="AI215" s="498">
        <f>V215*'Salary Level'!$M220</f>
        <v>0</v>
      </c>
      <c r="AJ215" s="498">
        <f>V215*'Salary Level'!$M220</f>
        <v>0</v>
      </c>
      <c r="AK215" s="602">
        <f t="shared" si="23"/>
        <v>0</v>
      </c>
      <c r="AL215" s="174"/>
      <c r="AM215" s="174"/>
      <c r="AN215" s="299"/>
      <c r="AO215" s="299"/>
      <c r="AP215" s="299"/>
      <c r="AQ215" s="299"/>
      <c r="AR215" s="299"/>
      <c r="AS215" s="299"/>
      <c r="AT215" s="299"/>
      <c r="AU215" s="299"/>
      <c r="AV215" s="299"/>
      <c r="AW215" s="299"/>
      <c r="AX215" s="14"/>
      <c r="AY215" s="299"/>
      <c r="AZ215" s="303"/>
      <c r="BA215" s="303"/>
      <c r="BB215" s="303"/>
      <c r="BC215" s="303"/>
      <c r="BD215" s="303"/>
      <c r="BE215" s="303"/>
      <c r="BF215" s="303"/>
      <c r="BG215" s="303"/>
      <c r="BH215" s="303"/>
      <c r="BI215" s="303"/>
      <c r="BJ215" s="303"/>
      <c r="BK215" s="303"/>
      <c r="BL215" s="303"/>
    </row>
    <row r="216" spans="1:64" s="2" customFormat="1" ht="15" customHeight="1">
      <c r="A216" s="442"/>
      <c r="B216" s="457"/>
      <c r="C216" s="223"/>
      <c r="D216" s="225"/>
      <c r="E216" s="251" t="str">
        <f>Manning!E221</f>
        <v>CAPTAIN</v>
      </c>
      <c r="F216" s="251">
        <f>Manning!F221</f>
        <v>0</v>
      </c>
      <c r="G216" s="252">
        <f>Manning!H221</f>
        <v>1</v>
      </c>
      <c r="H216" s="252" t="str">
        <f>Manning!I221</f>
        <v>L</v>
      </c>
      <c r="I216" s="252" t="str">
        <f>Manning!J221</f>
        <v>L6</v>
      </c>
      <c r="J216" s="252"/>
      <c r="K216" s="252">
        <f>Manning!K221</f>
        <v>0</v>
      </c>
      <c r="L216" s="252">
        <f>Manning!L221</f>
        <v>0</v>
      </c>
      <c r="M216" s="252">
        <f>Manning!M221</f>
        <v>0</v>
      </c>
      <c r="N216" s="252">
        <f>Manning!N221</f>
        <v>0</v>
      </c>
      <c r="O216" s="252">
        <f>Manning!O221</f>
        <v>0</v>
      </c>
      <c r="P216" s="252">
        <f>Manning!P221</f>
        <v>0</v>
      </c>
      <c r="Q216" s="252">
        <f>Manning!Q221</f>
        <v>0</v>
      </c>
      <c r="R216" s="252">
        <f>Manning!R221</f>
        <v>0</v>
      </c>
      <c r="S216" s="252">
        <f>Manning!S221</f>
        <v>0</v>
      </c>
      <c r="T216" s="252">
        <f>Manning!T221</f>
        <v>0</v>
      </c>
      <c r="U216" s="252">
        <f>Manning!U221</f>
        <v>0</v>
      </c>
      <c r="V216" s="252">
        <f>Manning!W221</f>
        <v>1</v>
      </c>
      <c r="W216" s="147"/>
      <c r="X216" s="498">
        <f>K216*'Salary Level'!$M221</f>
        <v>0</v>
      </c>
      <c r="Y216" s="498">
        <f>L216*'Salary Level'!$M221</f>
        <v>0</v>
      </c>
      <c r="Z216" s="498">
        <f>M216*'Salary Level'!$M221</f>
        <v>0</v>
      </c>
      <c r="AA216" s="498">
        <f>N216*'Salary Level'!$M221</f>
        <v>0</v>
      </c>
      <c r="AB216" s="498">
        <f>O216*'Salary Level'!$M221</f>
        <v>0</v>
      </c>
      <c r="AC216" s="498">
        <f>P216*'Salary Level'!$M221</f>
        <v>0</v>
      </c>
      <c r="AD216" s="498">
        <f>Q216*'Salary Level'!$M221</f>
        <v>0</v>
      </c>
      <c r="AE216" s="498">
        <f>R216*'Salary Level'!$M221</f>
        <v>0</v>
      </c>
      <c r="AF216" s="498">
        <f>S216*'Salary Level'!$M221</f>
        <v>0</v>
      </c>
      <c r="AG216" s="498">
        <f>T216*'Salary Level'!$M221</f>
        <v>0</v>
      </c>
      <c r="AH216" s="498">
        <f>U216*'Salary Level'!$M221</f>
        <v>0</v>
      </c>
      <c r="AI216" s="498">
        <f>V216*'Salary Level'!$M221</f>
        <v>3550</v>
      </c>
      <c r="AJ216" s="498">
        <f>V216*'Salary Level'!$M221</f>
        <v>3550</v>
      </c>
      <c r="AK216" s="602">
        <f t="shared" si="23"/>
        <v>7100</v>
      </c>
      <c r="AL216" s="25"/>
      <c r="AM216" s="25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48"/>
      <c r="AZ216" s="48"/>
      <c r="BA216" s="48"/>
      <c r="BB216" s="48"/>
      <c r="BC216" s="48"/>
      <c r="BD216" s="48"/>
      <c r="BE216" s="48"/>
      <c r="BF216" s="48"/>
      <c r="BG216" s="48"/>
      <c r="BH216" s="48"/>
      <c r="BI216" s="48"/>
      <c r="BJ216" s="48"/>
      <c r="BK216" s="48"/>
      <c r="BL216" s="48"/>
    </row>
    <row r="217" spans="1:64" ht="15" customHeight="1">
      <c r="A217" s="442"/>
      <c r="B217" s="457"/>
      <c r="C217" s="223"/>
      <c r="D217" s="225"/>
      <c r="E217" s="251" t="str">
        <f>Manning!E222</f>
        <v>HOSTESS</v>
      </c>
      <c r="F217" s="251">
        <f>Manning!F222</f>
        <v>0</v>
      </c>
      <c r="G217" s="252">
        <f>Manning!H222</f>
        <v>2</v>
      </c>
      <c r="H217" s="252" t="str">
        <f>Manning!I222</f>
        <v>L</v>
      </c>
      <c r="I217" s="252" t="str">
        <f>Manning!J222</f>
        <v>L6</v>
      </c>
      <c r="J217" s="252"/>
      <c r="K217" s="252">
        <f>Manning!K222</f>
        <v>0</v>
      </c>
      <c r="L217" s="252">
        <f>Manning!L222</f>
        <v>0</v>
      </c>
      <c r="M217" s="252">
        <f>Manning!M222</f>
        <v>0</v>
      </c>
      <c r="N217" s="252">
        <f>Manning!N222</f>
        <v>0</v>
      </c>
      <c r="O217" s="252">
        <f>Manning!O222</f>
        <v>0</v>
      </c>
      <c r="P217" s="252">
        <f>Manning!P222</f>
        <v>0</v>
      </c>
      <c r="Q217" s="252">
        <f>Manning!Q222</f>
        <v>0</v>
      </c>
      <c r="R217" s="252">
        <f>Manning!R222</f>
        <v>0</v>
      </c>
      <c r="S217" s="252">
        <f>Manning!S222</f>
        <v>0</v>
      </c>
      <c r="T217" s="252">
        <f>Manning!T222</f>
        <v>0</v>
      </c>
      <c r="U217" s="252">
        <f>Manning!U222</f>
        <v>0</v>
      </c>
      <c r="V217" s="252">
        <f>Manning!W222</f>
        <v>2</v>
      </c>
      <c r="W217" s="147"/>
      <c r="X217" s="498">
        <f>K217*'Salary Level'!$M222</f>
        <v>0</v>
      </c>
      <c r="Y217" s="498">
        <f>L217*'Salary Level'!$M222</f>
        <v>0</v>
      </c>
      <c r="Z217" s="498">
        <f>M217*'Salary Level'!$M222</f>
        <v>0</v>
      </c>
      <c r="AA217" s="498">
        <f>N217*'Salary Level'!$M222</f>
        <v>0</v>
      </c>
      <c r="AB217" s="498">
        <f>O217*'Salary Level'!$M222</f>
        <v>0</v>
      </c>
      <c r="AC217" s="498">
        <f>P217*'Salary Level'!$M222</f>
        <v>0</v>
      </c>
      <c r="AD217" s="498">
        <f>Q217*'Salary Level'!$M222</f>
        <v>0</v>
      </c>
      <c r="AE217" s="498">
        <f>R217*'Salary Level'!$M222</f>
        <v>0</v>
      </c>
      <c r="AF217" s="498">
        <f>S217*'Salary Level'!$M222</f>
        <v>0</v>
      </c>
      <c r="AG217" s="498">
        <f>T217*'Salary Level'!$M222</f>
        <v>0</v>
      </c>
      <c r="AH217" s="498">
        <f>U217*'Salary Level'!$M222</f>
        <v>0</v>
      </c>
      <c r="AI217" s="498">
        <f>V217*'Salary Level'!$M222</f>
        <v>7100</v>
      </c>
      <c r="AJ217" s="498">
        <f>V217*'Salary Level'!$M222</f>
        <v>7100</v>
      </c>
      <c r="AK217" s="602">
        <f t="shared" si="23"/>
        <v>14200</v>
      </c>
      <c r="AL217" s="25"/>
      <c r="AM217" s="25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296"/>
      <c r="BA217" s="296"/>
      <c r="BB217" s="296"/>
      <c r="BC217" s="296"/>
      <c r="BD217" s="296"/>
      <c r="BE217" s="296"/>
      <c r="BF217" s="296"/>
      <c r="BG217" s="296"/>
      <c r="BH217" s="296"/>
      <c r="BI217" s="296"/>
      <c r="BJ217" s="296"/>
      <c r="BK217" s="296"/>
      <c r="BL217" s="302"/>
    </row>
    <row r="218" spans="1:64" ht="15" customHeight="1">
      <c r="A218" s="442"/>
      <c r="B218" s="457"/>
      <c r="C218" s="223"/>
      <c r="D218" s="225"/>
      <c r="E218" s="251" t="str">
        <f>Manning!E223</f>
        <v>WAITER</v>
      </c>
      <c r="F218" s="251">
        <f>Manning!F223</f>
        <v>0</v>
      </c>
      <c r="G218" s="252">
        <f>Manning!H223</f>
        <v>7</v>
      </c>
      <c r="H218" s="252" t="str">
        <f>Manning!I223</f>
        <v>L</v>
      </c>
      <c r="I218" s="252" t="str">
        <f>Manning!J223</f>
        <v>L7</v>
      </c>
      <c r="J218" s="252"/>
      <c r="K218" s="252">
        <f>Manning!K223</f>
        <v>0</v>
      </c>
      <c r="L218" s="252">
        <f>Manning!L223</f>
        <v>0</v>
      </c>
      <c r="M218" s="252">
        <f>Manning!M223</f>
        <v>0</v>
      </c>
      <c r="N218" s="252">
        <f>Manning!N223</f>
        <v>0</v>
      </c>
      <c r="O218" s="252">
        <f>Manning!O223</f>
        <v>0</v>
      </c>
      <c r="P218" s="252">
        <f>Manning!P223</f>
        <v>0</v>
      </c>
      <c r="Q218" s="252">
        <f>Manning!Q223</f>
        <v>0</v>
      </c>
      <c r="R218" s="252">
        <f>Manning!R223</f>
        <v>0</v>
      </c>
      <c r="S218" s="252">
        <f>Manning!S223</f>
        <v>0</v>
      </c>
      <c r="T218" s="252">
        <f>Manning!T223</f>
        <v>0</v>
      </c>
      <c r="U218" s="252">
        <f>Manning!U223</f>
        <v>0</v>
      </c>
      <c r="V218" s="252">
        <f>Manning!W223</f>
        <v>7</v>
      </c>
      <c r="W218" s="147"/>
      <c r="X218" s="498">
        <f>K218*'Salary Level'!$M223</f>
        <v>0</v>
      </c>
      <c r="Y218" s="498">
        <f>L218*'Salary Level'!$M223</f>
        <v>0</v>
      </c>
      <c r="Z218" s="498">
        <f>M218*'Salary Level'!$M223</f>
        <v>0</v>
      </c>
      <c r="AA218" s="498">
        <f>N218*'Salary Level'!$M223</f>
        <v>0</v>
      </c>
      <c r="AB218" s="498">
        <f>O218*'Salary Level'!$M223</f>
        <v>0</v>
      </c>
      <c r="AC218" s="498">
        <f>P218*'Salary Level'!$M223</f>
        <v>0</v>
      </c>
      <c r="AD218" s="498">
        <f>Q218*'Salary Level'!$M223</f>
        <v>0</v>
      </c>
      <c r="AE218" s="498">
        <f>R218*'Salary Level'!$M223</f>
        <v>0</v>
      </c>
      <c r="AF218" s="498">
        <f>S218*'Salary Level'!$M223</f>
        <v>0</v>
      </c>
      <c r="AG218" s="498">
        <f>T218*'Salary Level'!$M223</f>
        <v>0</v>
      </c>
      <c r="AH218" s="498">
        <f>U218*'Salary Level'!$M223</f>
        <v>0</v>
      </c>
      <c r="AI218" s="498">
        <f>V218*'Salary Level'!$M223</f>
        <v>22365</v>
      </c>
      <c r="AJ218" s="498">
        <f>V218*'Salary Level'!$M223</f>
        <v>22365</v>
      </c>
      <c r="AK218" s="602">
        <f t="shared" si="23"/>
        <v>44730</v>
      </c>
      <c r="AL218" s="25"/>
      <c r="AM218" s="25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296"/>
      <c r="BA218" s="296"/>
      <c r="BB218" s="296"/>
      <c r="BC218" s="296"/>
      <c r="BD218" s="296"/>
      <c r="BE218" s="296"/>
      <c r="BF218" s="296"/>
      <c r="BG218" s="296"/>
      <c r="BH218" s="296"/>
      <c r="BI218" s="296"/>
      <c r="BJ218" s="296"/>
      <c r="BK218" s="296"/>
      <c r="BL218" s="302"/>
    </row>
    <row r="219" spans="1:64" ht="15" customHeight="1">
      <c r="A219" s="442"/>
      <c r="B219" s="457"/>
      <c r="C219" s="223"/>
      <c r="D219" s="225"/>
      <c r="E219" s="251" t="str">
        <f>Manning!E224</f>
        <v>ADDITIONAL POSITION 1</v>
      </c>
      <c r="F219" s="251"/>
      <c r="G219" s="252">
        <f>Manning!H224</f>
        <v>0</v>
      </c>
      <c r="H219" s="252" t="str">
        <f>Manning!I224</f>
        <v>L</v>
      </c>
      <c r="I219" s="252">
        <f>Manning!J224</f>
        <v>0</v>
      </c>
      <c r="J219" s="252"/>
      <c r="K219" s="252">
        <f>Manning!K224</f>
        <v>0</v>
      </c>
      <c r="L219" s="252">
        <f>Manning!L224</f>
        <v>0</v>
      </c>
      <c r="M219" s="252">
        <f>Manning!M224</f>
        <v>0</v>
      </c>
      <c r="N219" s="252">
        <f>Manning!N224</f>
        <v>0</v>
      </c>
      <c r="O219" s="252">
        <f>Manning!O224</f>
        <v>0</v>
      </c>
      <c r="P219" s="252">
        <f>Manning!P224</f>
        <v>0</v>
      </c>
      <c r="Q219" s="252">
        <f>Manning!Q224</f>
        <v>0</v>
      </c>
      <c r="R219" s="252">
        <f>Manning!R224</f>
        <v>0</v>
      </c>
      <c r="S219" s="252">
        <f>Manning!S224</f>
        <v>0</v>
      </c>
      <c r="T219" s="252">
        <f>Manning!T224</f>
        <v>0</v>
      </c>
      <c r="U219" s="252">
        <f>Manning!U224</f>
        <v>0</v>
      </c>
      <c r="V219" s="252">
        <f>Manning!W224</f>
        <v>0</v>
      </c>
      <c r="W219" s="146"/>
      <c r="X219" s="498">
        <f>K219*'Salary Level'!$M224</f>
        <v>0</v>
      </c>
      <c r="Y219" s="498">
        <f>L219*'Salary Level'!$M224</f>
        <v>0</v>
      </c>
      <c r="Z219" s="498">
        <f>M219*'Salary Level'!$M224</f>
        <v>0</v>
      </c>
      <c r="AA219" s="498">
        <f>N219*'Salary Level'!$M224</f>
        <v>0</v>
      </c>
      <c r="AB219" s="498">
        <f>O219*'Salary Level'!$M224</f>
        <v>0</v>
      </c>
      <c r="AC219" s="498">
        <f>P219*'Salary Level'!$M224</f>
        <v>0</v>
      </c>
      <c r="AD219" s="498">
        <f>Q219*'Salary Level'!$M224</f>
        <v>0</v>
      </c>
      <c r="AE219" s="498">
        <f>R219*'Salary Level'!$M224</f>
        <v>0</v>
      </c>
      <c r="AF219" s="498">
        <f>S219*'Salary Level'!$M224</f>
        <v>0</v>
      </c>
      <c r="AG219" s="498">
        <f>T219*'Salary Level'!$M224</f>
        <v>0</v>
      </c>
      <c r="AH219" s="498">
        <f>U219*'Salary Level'!$M224</f>
        <v>0</v>
      </c>
      <c r="AI219" s="498">
        <f>V219*'Salary Level'!$M224</f>
        <v>0</v>
      </c>
      <c r="AJ219" s="498">
        <f>V219*'Salary Level'!$M224</f>
        <v>0</v>
      </c>
      <c r="AK219" s="602">
        <f t="shared" si="23"/>
        <v>0</v>
      </c>
      <c r="AL219" s="25"/>
      <c r="AM219" s="25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296"/>
      <c r="BA219" s="296"/>
      <c r="BB219" s="296"/>
      <c r="BC219" s="296"/>
      <c r="BD219" s="296"/>
      <c r="BE219" s="296"/>
      <c r="BF219" s="296"/>
      <c r="BG219" s="296"/>
      <c r="BH219" s="296"/>
      <c r="BI219" s="296"/>
      <c r="BJ219" s="296"/>
      <c r="BK219" s="296"/>
      <c r="BL219" s="302"/>
    </row>
    <row r="220" spans="1:64" ht="15" customHeight="1">
      <c r="A220" s="442"/>
      <c r="B220" s="457"/>
      <c r="C220" s="223"/>
      <c r="D220" s="225"/>
      <c r="E220" s="251" t="str">
        <f>Manning!E225</f>
        <v>ADDITIONAL POSITION 2</v>
      </c>
      <c r="F220" s="251"/>
      <c r="G220" s="252">
        <f>Manning!H225</f>
        <v>0</v>
      </c>
      <c r="H220" s="252" t="str">
        <f>Manning!I225</f>
        <v>L</v>
      </c>
      <c r="I220" s="252">
        <f>Manning!J225</f>
        <v>0</v>
      </c>
      <c r="J220" s="252"/>
      <c r="K220" s="252">
        <f>Manning!K225</f>
        <v>0</v>
      </c>
      <c r="L220" s="252">
        <f>Manning!L225</f>
        <v>0</v>
      </c>
      <c r="M220" s="252">
        <f>Manning!M225</f>
        <v>0</v>
      </c>
      <c r="N220" s="252">
        <f>Manning!N225</f>
        <v>0</v>
      </c>
      <c r="O220" s="252">
        <f>Manning!O225</f>
        <v>0</v>
      </c>
      <c r="P220" s="252">
        <f>Manning!P225</f>
        <v>0</v>
      </c>
      <c r="Q220" s="252">
        <f>Manning!Q225</f>
        <v>0</v>
      </c>
      <c r="R220" s="252">
        <f>Manning!R225</f>
        <v>0</v>
      </c>
      <c r="S220" s="252">
        <f>Manning!S225</f>
        <v>0</v>
      </c>
      <c r="T220" s="252">
        <f>Manning!T225</f>
        <v>0</v>
      </c>
      <c r="U220" s="252">
        <f>Manning!U225</f>
        <v>0</v>
      </c>
      <c r="V220" s="252">
        <f>Manning!W225</f>
        <v>0</v>
      </c>
      <c r="W220" s="146"/>
      <c r="X220" s="498">
        <f>K220*'Salary Level'!$M225</f>
        <v>0</v>
      </c>
      <c r="Y220" s="498">
        <f>L220*'Salary Level'!$M225</f>
        <v>0</v>
      </c>
      <c r="Z220" s="498">
        <f>M220*'Salary Level'!$M225</f>
        <v>0</v>
      </c>
      <c r="AA220" s="498">
        <f>N220*'Salary Level'!$M225</f>
        <v>0</v>
      </c>
      <c r="AB220" s="498">
        <f>O220*'Salary Level'!$M225</f>
        <v>0</v>
      </c>
      <c r="AC220" s="498">
        <f>P220*'Salary Level'!$M225</f>
        <v>0</v>
      </c>
      <c r="AD220" s="498">
        <f>Q220*'Salary Level'!$M225</f>
        <v>0</v>
      </c>
      <c r="AE220" s="498">
        <f>R220*'Salary Level'!$M225</f>
        <v>0</v>
      </c>
      <c r="AF220" s="498">
        <f>S220*'Salary Level'!$M225</f>
        <v>0</v>
      </c>
      <c r="AG220" s="498">
        <f>T220*'Salary Level'!$M225</f>
        <v>0</v>
      </c>
      <c r="AH220" s="498">
        <f>U220*'Salary Level'!$M225</f>
        <v>0</v>
      </c>
      <c r="AI220" s="498">
        <f>V220*'Salary Level'!$M225</f>
        <v>0</v>
      </c>
      <c r="AJ220" s="498">
        <f>V220*'Salary Level'!$M225</f>
        <v>0</v>
      </c>
      <c r="AK220" s="602">
        <f t="shared" si="23"/>
        <v>0</v>
      </c>
      <c r="AL220" s="25"/>
      <c r="AM220" s="25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296"/>
      <c r="BA220" s="296"/>
      <c r="BB220" s="296"/>
      <c r="BC220" s="296"/>
      <c r="BD220" s="296"/>
      <c r="BE220" s="296"/>
      <c r="BF220" s="296"/>
      <c r="BG220" s="296"/>
      <c r="BH220" s="296"/>
      <c r="BI220" s="296"/>
      <c r="BJ220" s="296"/>
      <c r="BK220" s="296"/>
      <c r="BL220" s="302"/>
    </row>
    <row r="221" spans="1:64" s="5" customFormat="1" ht="15" customHeight="1">
      <c r="A221" s="442"/>
      <c r="B221" s="457"/>
      <c r="C221" s="223"/>
      <c r="D221" s="225"/>
      <c r="E221" s="216"/>
      <c r="F221" s="216"/>
      <c r="G221" s="216"/>
      <c r="H221" s="216"/>
      <c r="I221" s="216"/>
      <c r="J221" s="216"/>
      <c r="K221" s="274"/>
      <c r="L221" s="274"/>
      <c r="M221" s="274"/>
      <c r="N221" s="274"/>
      <c r="O221" s="274"/>
      <c r="P221" s="274"/>
      <c r="Q221" s="274"/>
      <c r="R221" s="274"/>
      <c r="S221" s="274"/>
      <c r="T221" s="274"/>
      <c r="U221" s="274"/>
      <c r="V221" s="274"/>
      <c r="W221" s="61"/>
      <c r="X221" s="499"/>
      <c r="Y221" s="499"/>
      <c r="Z221" s="499"/>
      <c r="AA221" s="499"/>
      <c r="AB221" s="499"/>
      <c r="AC221" s="499"/>
      <c r="AD221" s="499"/>
      <c r="AE221" s="499"/>
      <c r="AF221" s="499"/>
      <c r="AG221" s="499"/>
      <c r="AH221" s="499"/>
      <c r="AI221" s="499"/>
      <c r="AJ221" s="499"/>
      <c r="AK221" s="602">
        <f t="shared" si="23"/>
        <v>0</v>
      </c>
      <c r="AL221" s="174"/>
      <c r="AM221" s="174"/>
      <c r="AN221" s="174"/>
      <c r="AO221" s="174"/>
      <c r="AP221" s="174"/>
      <c r="AQ221" s="174"/>
      <c r="AR221" s="174"/>
      <c r="AS221" s="174"/>
      <c r="AT221" s="174"/>
      <c r="AU221" s="174"/>
      <c r="AV221" s="174"/>
      <c r="AW221" s="174"/>
      <c r="AX221" s="14"/>
      <c r="AY221" s="309"/>
      <c r="AZ221" s="310"/>
      <c r="BA221" s="310"/>
      <c r="BB221" s="310"/>
      <c r="BC221" s="310"/>
      <c r="BD221" s="310"/>
      <c r="BE221" s="310"/>
      <c r="BF221" s="310"/>
      <c r="BG221" s="310"/>
      <c r="BH221" s="310"/>
      <c r="BI221" s="310"/>
      <c r="BJ221" s="310"/>
      <c r="BK221" s="310"/>
      <c r="BL221" s="303"/>
    </row>
    <row r="222" spans="1:64" ht="15" customHeight="1">
      <c r="A222" s="442"/>
      <c r="B222" s="457"/>
      <c r="C222" s="223"/>
      <c r="D222" s="225"/>
      <c r="E222" s="221" t="str">
        <f>"TOTAL "&amp;E211</f>
        <v>TOTAL TEPANYAKI  RESTAURANT</v>
      </c>
      <c r="F222" s="221"/>
      <c r="G222" s="226">
        <f>SUM(G212:G221)</f>
        <v>11</v>
      </c>
      <c r="H222" s="221"/>
      <c r="I222" s="221"/>
      <c r="J222" s="221"/>
      <c r="K222" s="226">
        <f>Manning!K227</f>
        <v>0</v>
      </c>
      <c r="L222" s="226">
        <f>Manning!L227</f>
        <v>0</v>
      </c>
      <c r="M222" s="226">
        <f>Manning!M227</f>
        <v>0</v>
      </c>
      <c r="N222" s="226">
        <f>Manning!N227</f>
        <v>0</v>
      </c>
      <c r="O222" s="226">
        <f>Manning!O227</f>
        <v>0</v>
      </c>
      <c r="P222" s="226">
        <f>Manning!P227</f>
        <v>0</v>
      </c>
      <c r="Q222" s="226">
        <f>Manning!Q227</f>
        <v>0</v>
      </c>
      <c r="R222" s="226">
        <f>Manning!R227</f>
        <v>0</v>
      </c>
      <c r="S222" s="226">
        <f>Manning!S227</f>
        <v>0</v>
      </c>
      <c r="T222" s="226">
        <f>Manning!T227</f>
        <v>0</v>
      </c>
      <c r="U222" s="226">
        <f>Manning!U227</f>
        <v>1</v>
      </c>
      <c r="V222" s="226">
        <f>Manning!W227</f>
        <v>11</v>
      </c>
      <c r="W222" s="57"/>
      <c r="X222" s="507">
        <f>SUM(X212:X221)</f>
        <v>0</v>
      </c>
      <c r="Y222" s="507">
        <f t="shared" ref="Y222:AI222" si="25">SUM(Y212:Y221)</f>
        <v>0</v>
      </c>
      <c r="Z222" s="507">
        <f t="shared" si="25"/>
        <v>0</v>
      </c>
      <c r="AA222" s="507">
        <f t="shared" si="25"/>
        <v>0</v>
      </c>
      <c r="AB222" s="507">
        <f t="shared" si="25"/>
        <v>0</v>
      </c>
      <c r="AC222" s="507">
        <f t="shared" si="25"/>
        <v>0</v>
      </c>
      <c r="AD222" s="507">
        <f t="shared" si="25"/>
        <v>0</v>
      </c>
      <c r="AE222" s="507">
        <f t="shared" si="25"/>
        <v>0</v>
      </c>
      <c r="AF222" s="507">
        <f t="shared" si="25"/>
        <v>0</v>
      </c>
      <c r="AG222" s="507">
        <f t="shared" si="25"/>
        <v>0</v>
      </c>
      <c r="AH222" s="507">
        <f t="shared" si="25"/>
        <v>7100</v>
      </c>
      <c r="AI222" s="507">
        <f t="shared" si="25"/>
        <v>40115</v>
      </c>
      <c r="AJ222" s="507">
        <f>SUM(AJ212:AJ221)</f>
        <v>40115</v>
      </c>
      <c r="AK222" s="602">
        <f t="shared" si="23"/>
        <v>87330</v>
      </c>
      <c r="AL222" s="163"/>
      <c r="AM222" s="163"/>
      <c r="AN222" s="174"/>
      <c r="AO222" s="174"/>
      <c r="AP222" s="174"/>
      <c r="AQ222" s="174"/>
      <c r="AR222" s="174"/>
      <c r="AS222" s="174"/>
      <c r="AT222" s="174"/>
      <c r="AU222" s="174"/>
      <c r="AV222" s="174"/>
      <c r="AW222" s="174"/>
      <c r="AX222" s="14"/>
      <c r="AY222" s="163"/>
      <c r="AZ222" s="293"/>
      <c r="BA222" s="293"/>
      <c r="BB222" s="293"/>
      <c r="BC222" s="293"/>
      <c r="BD222" s="293"/>
      <c r="BE222" s="293"/>
      <c r="BF222" s="293"/>
      <c r="BG222" s="293"/>
      <c r="BH222" s="293"/>
      <c r="BI222" s="293"/>
      <c r="BJ222" s="293"/>
      <c r="BK222" s="293"/>
      <c r="BL222" s="293"/>
    </row>
    <row r="223" spans="1:64" ht="15" customHeight="1">
      <c r="A223" s="442"/>
      <c r="B223" s="457"/>
      <c r="C223" s="223"/>
      <c r="D223" s="245"/>
      <c r="E223" s="230"/>
      <c r="F223" s="230"/>
      <c r="G223" s="230"/>
      <c r="H223" s="230"/>
      <c r="I223" s="230"/>
      <c r="J223" s="230"/>
      <c r="K223" s="281"/>
      <c r="L223" s="281"/>
      <c r="M223" s="281"/>
      <c r="N223" s="281"/>
      <c r="O223" s="281"/>
      <c r="P223" s="281"/>
      <c r="Q223" s="281"/>
      <c r="R223" s="281"/>
      <c r="S223" s="281"/>
      <c r="T223" s="281"/>
      <c r="U223" s="281"/>
      <c r="V223" s="281"/>
      <c r="W223" s="65"/>
      <c r="X223" s="528"/>
      <c r="Y223" s="528"/>
      <c r="Z223" s="528"/>
      <c r="AA223" s="528"/>
      <c r="AB223" s="528"/>
      <c r="AC223" s="528"/>
      <c r="AD223" s="528"/>
      <c r="AE223" s="528"/>
      <c r="AF223" s="528"/>
      <c r="AG223" s="528"/>
      <c r="AH223" s="528"/>
      <c r="AI223" s="528"/>
      <c r="AJ223" s="529"/>
      <c r="AK223" s="602">
        <f t="shared" si="23"/>
        <v>0</v>
      </c>
      <c r="AX223" s="14"/>
      <c r="AY223" s="13"/>
      <c r="AZ223" s="48"/>
      <c r="BA223" s="48"/>
    </row>
    <row r="224" spans="1:64" ht="15" customHeight="1">
      <c r="A224" s="442"/>
      <c r="B224" s="457"/>
      <c r="C224" s="223"/>
      <c r="D224" s="225"/>
      <c r="E224" s="212" t="str">
        <f>Manning!E229</f>
        <v>WINE / CIGAR BAR (EXCUTIVE LOUNGE)</v>
      </c>
      <c r="F224" s="212"/>
      <c r="G224" s="212"/>
      <c r="H224" s="212"/>
      <c r="I224" s="212"/>
      <c r="J224" s="212"/>
      <c r="K224" s="276"/>
      <c r="L224" s="276"/>
      <c r="M224" s="276"/>
      <c r="N224" s="276"/>
      <c r="O224" s="276"/>
      <c r="P224" s="276"/>
      <c r="Q224" s="276"/>
      <c r="R224" s="276"/>
      <c r="S224" s="276"/>
      <c r="T224" s="276"/>
      <c r="U224" s="276"/>
      <c r="V224" s="276"/>
      <c r="W224" s="72"/>
      <c r="X224" s="496"/>
      <c r="Y224" s="496"/>
      <c r="Z224" s="496"/>
      <c r="AA224" s="496"/>
      <c r="AB224" s="496"/>
      <c r="AC224" s="496"/>
      <c r="AD224" s="496"/>
      <c r="AE224" s="496"/>
      <c r="AF224" s="496"/>
      <c r="AG224" s="496"/>
      <c r="AH224" s="496"/>
      <c r="AI224" s="496"/>
      <c r="AJ224" s="496"/>
      <c r="AK224" s="602">
        <f t="shared" si="23"/>
        <v>0</v>
      </c>
      <c r="AL224" s="163"/>
      <c r="AM224" s="163"/>
      <c r="AN224" s="163"/>
      <c r="AO224" s="163"/>
      <c r="AP224" s="163"/>
      <c r="AQ224" s="163"/>
      <c r="AR224" s="163"/>
      <c r="AS224" s="163"/>
      <c r="AT224" s="163"/>
      <c r="AU224" s="163"/>
      <c r="AV224" s="163"/>
      <c r="AW224" s="163"/>
      <c r="AX224" s="14"/>
      <c r="AY224" s="163"/>
      <c r="AZ224" s="163"/>
      <c r="BA224" s="163"/>
      <c r="BB224" s="163"/>
      <c r="BC224" s="163"/>
      <c r="BD224" s="163"/>
      <c r="BE224" s="163"/>
      <c r="BF224" s="163"/>
      <c r="BG224" s="163"/>
      <c r="BH224" s="163"/>
      <c r="BI224" s="163"/>
      <c r="BJ224" s="163"/>
      <c r="BK224" s="163"/>
      <c r="BL224" s="163"/>
    </row>
    <row r="225" spans="1:64" ht="15" customHeight="1">
      <c r="A225" s="442"/>
      <c r="B225" s="457"/>
      <c r="C225" s="223"/>
      <c r="D225" s="225"/>
      <c r="E225" s="213"/>
      <c r="F225" s="213"/>
      <c r="G225" s="213"/>
      <c r="H225" s="213"/>
      <c r="I225" s="213"/>
      <c r="J225" s="213"/>
      <c r="K225" s="277"/>
      <c r="L225" s="277"/>
      <c r="M225" s="277"/>
      <c r="N225" s="277"/>
      <c r="O225" s="277"/>
      <c r="P225" s="277"/>
      <c r="Q225" s="277"/>
      <c r="R225" s="277"/>
      <c r="S225" s="277"/>
      <c r="T225" s="277"/>
      <c r="U225" s="277"/>
      <c r="V225" s="277"/>
      <c r="W225" s="55"/>
      <c r="X225" s="497"/>
      <c r="Y225" s="497"/>
      <c r="Z225" s="497"/>
      <c r="AA225" s="497"/>
      <c r="AB225" s="497"/>
      <c r="AC225" s="497"/>
      <c r="AD225" s="497"/>
      <c r="AE225" s="497"/>
      <c r="AF225" s="497"/>
      <c r="AG225" s="497"/>
      <c r="AH225" s="497"/>
      <c r="AI225" s="497"/>
      <c r="AJ225" s="497"/>
      <c r="AK225" s="602">
        <f t="shared" si="23"/>
        <v>0</v>
      </c>
      <c r="AL225" s="25"/>
      <c r="AM225" s="25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296"/>
      <c r="BA225" s="296"/>
      <c r="BB225" s="296"/>
      <c r="BC225" s="296"/>
      <c r="BD225" s="296"/>
      <c r="BE225" s="296"/>
      <c r="BF225" s="296"/>
      <c r="BG225" s="296"/>
      <c r="BH225" s="296"/>
      <c r="BI225" s="296"/>
      <c r="BJ225" s="296"/>
      <c r="BK225" s="296"/>
      <c r="BL225" s="302"/>
    </row>
    <row r="226" spans="1:64" ht="15" customHeight="1">
      <c r="A226" s="442"/>
      <c r="B226" s="457"/>
      <c r="C226" s="223"/>
      <c r="D226" s="225"/>
      <c r="E226" s="251" t="str">
        <f>Manning!E231</f>
        <v>BAR MANAGER</v>
      </c>
      <c r="F226" s="251">
        <f>Manning!F231</f>
        <v>0</v>
      </c>
      <c r="G226" s="252">
        <f>Manning!H231</f>
        <v>0</v>
      </c>
      <c r="H226" s="252" t="str">
        <f>Manning!I231</f>
        <v>L</v>
      </c>
      <c r="I226" s="252" t="str">
        <f>Manning!J231</f>
        <v>L4</v>
      </c>
      <c r="J226" s="252"/>
      <c r="K226" s="252">
        <f>Manning!K231</f>
        <v>0</v>
      </c>
      <c r="L226" s="252">
        <f>Manning!L231</f>
        <v>0</v>
      </c>
      <c r="M226" s="252">
        <f>Manning!M231</f>
        <v>0</v>
      </c>
      <c r="N226" s="252">
        <f>Manning!N231</f>
        <v>0</v>
      </c>
      <c r="O226" s="252">
        <f>Manning!O231</f>
        <v>0</v>
      </c>
      <c r="P226" s="252">
        <f>Manning!P231</f>
        <v>0</v>
      </c>
      <c r="Q226" s="252">
        <f>Manning!Q231</f>
        <v>0</v>
      </c>
      <c r="R226" s="252">
        <f>Manning!R231</f>
        <v>0</v>
      </c>
      <c r="S226" s="252">
        <f>Manning!S231</f>
        <v>0</v>
      </c>
      <c r="T226" s="252">
        <f>Manning!T231</f>
        <v>0</v>
      </c>
      <c r="U226" s="252">
        <f>Manning!U231</f>
        <v>0</v>
      </c>
      <c r="V226" s="252">
        <f>Manning!W231</f>
        <v>0</v>
      </c>
      <c r="W226" s="147"/>
      <c r="X226" s="498">
        <f>K226*'Salary Level'!$M231</f>
        <v>0</v>
      </c>
      <c r="Y226" s="498">
        <f>L226*'Salary Level'!$M231</f>
        <v>0</v>
      </c>
      <c r="Z226" s="498">
        <f>M226*'Salary Level'!$M231</f>
        <v>0</v>
      </c>
      <c r="AA226" s="498">
        <f>N226*'Salary Level'!$M231</f>
        <v>0</v>
      </c>
      <c r="AB226" s="498">
        <f>O226*'Salary Level'!$M231</f>
        <v>0</v>
      </c>
      <c r="AC226" s="498">
        <f>P226*'Salary Level'!$M231</f>
        <v>0</v>
      </c>
      <c r="AD226" s="498">
        <f>Q226*'Salary Level'!$M231</f>
        <v>0</v>
      </c>
      <c r="AE226" s="498">
        <f>R226*'Salary Level'!$M231</f>
        <v>0</v>
      </c>
      <c r="AF226" s="498">
        <f>S226*'Salary Level'!$M231</f>
        <v>0</v>
      </c>
      <c r="AG226" s="498">
        <f>T226*'Salary Level'!$M231</f>
        <v>0</v>
      </c>
      <c r="AH226" s="498">
        <f>U226*'Salary Level'!$M231</f>
        <v>0</v>
      </c>
      <c r="AI226" s="498">
        <f>V226*'Salary Level'!$M231</f>
        <v>0</v>
      </c>
      <c r="AJ226" s="498">
        <f>V226*'Salary Level'!$M231</f>
        <v>0</v>
      </c>
      <c r="AK226" s="602">
        <f t="shared" si="23"/>
        <v>0</v>
      </c>
      <c r="AL226" s="25"/>
      <c r="AM226" s="25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296"/>
      <c r="BA226" s="296"/>
      <c r="BB226" s="296"/>
      <c r="BC226" s="296"/>
      <c r="BD226" s="296"/>
      <c r="BE226" s="296"/>
      <c r="BF226" s="296"/>
      <c r="BG226" s="296"/>
      <c r="BH226" s="296"/>
      <c r="BI226" s="296"/>
      <c r="BJ226" s="296"/>
      <c r="BK226" s="296"/>
      <c r="BL226" s="302"/>
    </row>
    <row r="227" spans="1:64" ht="15" customHeight="1">
      <c r="A227" s="442"/>
      <c r="B227" s="457"/>
      <c r="C227" s="223"/>
      <c r="D227" s="225"/>
      <c r="E227" s="251" t="str">
        <f>Manning!E232</f>
        <v>ASSISTANT MANAGER</v>
      </c>
      <c r="F227" s="251">
        <f>Manning!F232</f>
        <v>0</v>
      </c>
      <c r="G227" s="252">
        <f>Manning!H232</f>
        <v>0</v>
      </c>
      <c r="H227" s="252" t="str">
        <f>Manning!I232</f>
        <v>L</v>
      </c>
      <c r="I227" s="252">
        <f>Manning!J232</f>
        <v>0</v>
      </c>
      <c r="J227" s="252"/>
      <c r="K227" s="252">
        <f>Manning!K232</f>
        <v>0</v>
      </c>
      <c r="L227" s="252">
        <f>Manning!L232</f>
        <v>0</v>
      </c>
      <c r="M227" s="252">
        <f>Manning!M232</f>
        <v>0</v>
      </c>
      <c r="N227" s="252">
        <f>Manning!N232</f>
        <v>0</v>
      </c>
      <c r="O227" s="252">
        <f>Manning!O232</f>
        <v>0</v>
      </c>
      <c r="P227" s="252">
        <f>Manning!P232</f>
        <v>0</v>
      </c>
      <c r="Q227" s="252">
        <f>Manning!Q232</f>
        <v>0</v>
      </c>
      <c r="R227" s="252">
        <f>Manning!R232</f>
        <v>0</v>
      </c>
      <c r="S227" s="252">
        <f>Manning!S232</f>
        <v>0</v>
      </c>
      <c r="T227" s="252">
        <f>Manning!T232</f>
        <v>0</v>
      </c>
      <c r="U227" s="252">
        <f>Manning!U232</f>
        <v>0</v>
      </c>
      <c r="V227" s="252">
        <f>Manning!W232</f>
        <v>0</v>
      </c>
      <c r="W227" s="147"/>
      <c r="X227" s="498">
        <f>K227*'Salary Level'!$M232</f>
        <v>0</v>
      </c>
      <c r="Y227" s="498">
        <f>L227*'Salary Level'!$M232</f>
        <v>0</v>
      </c>
      <c r="Z227" s="498">
        <f>M227*'Salary Level'!$M232</f>
        <v>0</v>
      </c>
      <c r="AA227" s="498">
        <f>N227*'Salary Level'!$M232</f>
        <v>0</v>
      </c>
      <c r="AB227" s="498">
        <f>O227*'Salary Level'!$M232</f>
        <v>0</v>
      </c>
      <c r="AC227" s="498">
        <f>P227*'Salary Level'!$M232</f>
        <v>0</v>
      </c>
      <c r="AD227" s="498">
        <f>Q227*'Salary Level'!$M232</f>
        <v>0</v>
      </c>
      <c r="AE227" s="498">
        <f>R227*'Salary Level'!$M232</f>
        <v>0</v>
      </c>
      <c r="AF227" s="498">
        <f>S227*'Salary Level'!$M232</f>
        <v>0</v>
      </c>
      <c r="AG227" s="498">
        <f>T227*'Salary Level'!$M232</f>
        <v>0</v>
      </c>
      <c r="AH227" s="498">
        <f>U227*'Salary Level'!$M232</f>
        <v>0</v>
      </c>
      <c r="AI227" s="498">
        <f>V227*'Salary Level'!$M232</f>
        <v>0</v>
      </c>
      <c r="AJ227" s="498">
        <f>V227*'Salary Level'!$M232</f>
        <v>0</v>
      </c>
      <c r="AK227" s="602">
        <f t="shared" si="23"/>
        <v>0</v>
      </c>
      <c r="AL227" s="25"/>
      <c r="AM227" s="25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296"/>
      <c r="BA227" s="296"/>
      <c r="BB227" s="296"/>
      <c r="BC227" s="296"/>
      <c r="BD227" s="296"/>
      <c r="BE227" s="296"/>
      <c r="BF227" s="296"/>
      <c r="BG227" s="296"/>
      <c r="BH227" s="296"/>
      <c r="BI227" s="296"/>
      <c r="BJ227" s="296"/>
      <c r="BK227" s="296"/>
      <c r="BL227" s="302"/>
    </row>
    <row r="228" spans="1:64" ht="15" customHeight="1">
      <c r="A228" s="442"/>
      <c r="B228" s="457"/>
      <c r="C228" s="223"/>
      <c r="D228" s="225"/>
      <c r="E228" s="251" t="str">
        <f>Manning!E233</f>
        <v>SUPERVISOR</v>
      </c>
      <c r="F228" s="251">
        <f>Manning!F233</f>
        <v>0</v>
      </c>
      <c r="G228" s="252">
        <f>Manning!H233</f>
        <v>1</v>
      </c>
      <c r="H228" s="252" t="str">
        <f>Manning!I233</f>
        <v>L</v>
      </c>
      <c r="I228" s="252">
        <f>Manning!J233</f>
        <v>0</v>
      </c>
      <c r="J228" s="252"/>
      <c r="K228" s="252">
        <f>Manning!K233</f>
        <v>0</v>
      </c>
      <c r="L228" s="252">
        <f>Manning!L233</f>
        <v>0</v>
      </c>
      <c r="M228" s="252">
        <f>Manning!M233</f>
        <v>0</v>
      </c>
      <c r="N228" s="252">
        <f>Manning!N233</f>
        <v>0</v>
      </c>
      <c r="O228" s="252">
        <f>Manning!O233</f>
        <v>0</v>
      </c>
      <c r="P228" s="252">
        <f>Manning!P233</f>
        <v>0</v>
      </c>
      <c r="Q228" s="252">
        <f>Manning!Q233</f>
        <v>0</v>
      </c>
      <c r="R228" s="252">
        <f>Manning!R233</f>
        <v>0</v>
      </c>
      <c r="S228" s="252">
        <f>Manning!S233</f>
        <v>0</v>
      </c>
      <c r="T228" s="252">
        <f>Manning!T233</f>
        <v>0</v>
      </c>
      <c r="U228" s="252">
        <f>Manning!U233</f>
        <v>0</v>
      </c>
      <c r="V228" s="252">
        <f>Manning!W233</f>
        <v>1</v>
      </c>
      <c r="W228" s="147"/>
      <c r="X228" s="498">
        <f>K228*'Salary Level'!$M233</f>
        <v>0</v>
      </c>
      <c r="Y228" s="498">
        <f>L228*'Salary Level'!$M233</f>
        <v>0</v>
      </c>
      <c r="Z228" s="498">
        <f>M228*'Salary Level'!$M233</f>
        <v>0</v>
      </c>
      <c r="AA228" s="498">
        <f>N228*'Salary Level'!$M233</f>
        <v>0</v>
      </c>
      <c r="AB228" s="498">
        <f>O228*'Salary Level'!$M233</f>
        <v>0</v>
      </c>
      <c r="AC228" s="498">
        <f>P228*'Salary Level'!$M233</f>
        <v>0</v>
      </c>
      <c r="AD228" s="498">
        <f>Q228*'Salary Level'!$M233</f>
        <v>0</v>
      </c>
      <c r="AE228" s="498">
        <f>R228*'Salary Level'!$M233</f>
        <v>0</v>
      </c>
      <c r="AF228" s="498">
        <f>S228*'Salary Level'!$M233</f>
        <v>0</v>
      </c>
      <c r="AG228" s="498">
        <f>T228*'Salary Level'!$M233</f>
        <v>0</v>
      </c>
      <c r="AH228" s="498">
        <f>U228*'Salary Level'!$M233</f>
        <v>0</v>
      </c>
      <c r="AI228" s="498">
        <f>V228*'Salary Level'!$M233</f>
        <v>4260</v>
      </c>
      <c r="AJ228" s="498">
        <f>V228*'Salary Level'!$M233</f>
        <v>4260</v>
      </c>
      <c r="AK228" s="602">
        <f t="shared" si="23"/>
        <v>8520</v>
      </c>
      <c r="AL228" s="25"/>
      <c r="AM228" s="25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296"/>
      <c r="BA228" s="296"/>
      <c r="BB228" s="296"/>
      <c r="BC228" s="296"/>
      <c r="BD228" s="296"/>
      <c r="BE228" s="296"/>
      <c r="BF228" s="296"/>
      <c r="BG228" s="296"/>
      <c r="BH228" s="296"/>
      <c r="BI228" s="296"/>
      <c r="BJ228" s="296"/>
      <c r="BK228" s="296"/>
      <c r="BL228" s="302"/>
    </row>
    <row r="229" spans="1:64" ht="15" customHeight="1">
      <c r="A229" s="442"/>
      <c r="B229" s="457"/>
      <c r="C229" s="223"/>
      <c r="D229" s="225"/>
      <c r="E229" s="251" t="str">
        <f>Manning!E234</f>
        <v>CAPTAIN</v>
      </c>
      <c r="F229" s="251">
        <f>Manning!F234</f>
        <v>0</v>
      </c>
      <c r="G229" s="252">
        <f>Manning!H234</f>
        <v>1</v>
      </c>
      <c r="H229" s="252" t="str">
        <f>Manning!I234</f>
        <v>L</v>
      </c>
      <c r="I229" s="252" t="str">
        <f>Manning!J234</f>
        <v>L6</v>
      </c>
      <c r="J229" s="252"/>
      <c r="K229" s="252">
        <f>Manning!K234</f>
        <v>0</v>
      </c>
      <c r="L229" s="252">
        <f>Manning!L234</f>
        <v>0</v>
      </c>
      <c r="M229" s="252">
        <f>Manning!M234</f>
        <v>0</v>
      </c>
      <c r="N229" s="252">
        <f>Manning!N234</f>
        <v>0</v>
      </c>
      <c r="O229" s="252">
        <f>Manning!O234</f>
        <v>0</v>
      </c>
      <c r="P229" s="252">
        <f>Manning!P234</f>
        <v>0</v>
      </c>
      <c r="Q229" s="252">
        <f>Manning!Q234</f>
        <v>0</v>
      </c>
      <c r="R229" s="252">
        <f>Manning!R234</f>
        <v>0</v>
      </c>
      <c r="S229" s="252">
        <f>Manning!S234</f>
        <v>0</v>
      </c>
      <c r="T229" s="252">
        <f>Manning!T234</f>
        <v>0</v>
      </c>
      <c r="U229" s="252">
        <f>Manning!U234</f>
        <v>0</v>
      </c>
      <c r="V229" s="252">
        <f>Manning!W234</f>
        <v>1</v>
      </c>
      <c r="W229" s="147"/>
      <c r="X229" s="498">
        <f>K229*'Salary Level'!$M234</f>
        <v>0</v>
      </c>
      <c r="Y229" s="498">
        <f>L229*'Salary Level'!$M234</f>
        <v>0</v>
      </c>
      <c r="Z229" s="498">
        <f>M229*'Salary Level'!$M234</f>
        <v>0</v>
      </c>
      <c r="AA229" s="498">
        <f>N229*'Salary Level'!$M234</f>
        <v>0</v>
      </c>
      <c r="AB229" s="498">
        <f>O229*'Salary Level'!$M234</f>
        <v>0</v>
      </c>
      <c r="AC229" s="498">
        <f>P229*'Salary Level'!$M234</f>
        <v>0</v>
      </c>
      <c r="AD229" s="498">
        <f>Q229*'Salary Level'!$M234</f>
        <v>0</v>
      </c>
      <c r="AE229" s="498">
        <f>R229*'Salary Level'!$M234</f>
        <v>0</v>
      </c>
      <c r="AF229" s="498">
        <f>S229*'Salary Level'!$M234</f>
        <v>0</v>
      </c>
      <c r="AG229" s="498">
        <f>T229*'Salary Level'!$M234</f>
        <v>0</v>
      </c>
      <c r="AH229" s="498">
        <f>U229*'Salary Level'!$M234</f>
        <v>0</v>
      </c>
      <c r="AI229" s="498">
        <f>V229*'Salary Level'!$M234</f>
        <v>3550</v>
      </c>
      <c r="AJ229" s="498">
        <f>V229*'Salary Level'!$M234</f>
        <v>3550</v>
      </c>
      <c r="AK229" s="602">
        <f t="shared" si="23"/>
        <v>7100</v>
      </c>
      <c r="AL229" s="25"/>
      <c r="AM229" s="25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296"/>
      <c r="BA229" s="296"/>
      <c r="BB229" s="296"/>
      <c r="BC229" s="296"/>
      <c r="BD229" s="296"/>
      <c r="BE229" s="296"/>
      <c r="BF229" s="296"/>
      <c r="BG229" s="296"/>
      <c r="BH229" s="296"/>
      <c r="BI229" s="296"/>
      <c r="BJ229" s="296"/>
      <c r="BK229" s="296"/>
      <c r="BL229" s="302"/>
    </row>
    <row r="230" spans="1:64" ht="15" customHeight="1">
      <c r="A230" s="442"/>
      <c r="B230" s="457"/>
      <c r="C230" s="223"/>
      <c r="D230" s="225"/>
      <c r="E230" s="251" t="str">
        <f>Manning!E235</f>
        <v>HOSTESS</v>
      </c>
      <c r="F230" s="251">
        <f>Manning!F235</f>
        <v>0</v>
      </c>
      <c r="G230" s="252">
        <f>Manning!H235</f>
        <v>1</v>
      </c>
      <c r="H230" s="252" t="str">
        <f>Manning!I235</f>
        <v>L</v>
      </c>
      <c r="I230" s="252" t="str">
        <f>Manning!J235</f>
        <v>L6</v>
      </c>
      <c r="J230" s="252"/>
      <c r="K230" s="252">
        <f>Manning!K235</f>
        <v>0</v>
      </c>
      <c r="L230" s="252">
        <f>Manning!L235</f>
        <v>0</v>
      </c>
      <c r="M230" s="252">
        <f>Manning!M235</f>
        <v>0</v>
      </c>
      <c r="N230" s="252">
        <f>Manning!N235</f>
        <v>0</v>
      </c>
      <c r="O230" s="252">
        <f>Manning!O235</f>
        <v>0</v>
      </c>
      <c r="P230" s="252">
        <f>Manning!P235</f>
        <v>0</v>
      </c>
      <c r="Q230" s="252">
        <f>Manning!Q235</f>
        <v>0</v>
      </c>
      <c r="R230" s="252">
        <f>Manning!R235</f>
        <v>0</v>
      </c>
      <c r="S230" s="252">
        <f>Manning!S235</f>
        <v>0</v>
      </c>
      <c r="T230" s="252">
        <f>Manning!T235</f>
        <v>0</v>
      </c>
      <c r="U230" s="252">
        <f>Manning!U235</f>
        <v>0</v>
      </c>
      <c r="V230" s="252">
        <f>Manning!W235</f>
        <v>1</v>
      </c>
      <c r="W230" s="147"/>
      <c r="X230" s="498">
        <f>K230*'Salary Level'!$M235</f>
        <v>0</v>
      </c>
      <c r="Y230" s="498">
        <f>L230*'Salary Level'!$M235</f>
        <v>0</v>
      </c>
      <c r="Z230" s="498">
        <f>M230*'Salary Level'!$M235</f>
        <v>0</v>
      </c>
      <c r="AA230" s="498">
        <f>N230*'Salary Level'!$M235</f>
        <v>0</v>
      </c>
      <c r="AB230" s="498">
        <f>O230*'Salary Level'!$M235</f>
        <v>0</v>
      </c>
      <c r="AC230" s="498">
        <f>P230*'Salary Level'!$M235</f>
        <v>0</v>
      </c>
      <c r="AD230" s="498">
        <f>Q230*'Salary Level'!$M235</f>
        <v>0</v>
      </c>
      <c r="AE230" s="498">
        <f>R230*'Salary Level'!$M235</f>
        <v>0</v>
      </c>
      <c r="AF230" s="498">
        <f>S230*'Salary Level'!$M235</f>
        <v>0</v>
      </c>
      <c r="AG230" s="498">
        <f>T230*'Salary Level'!$M235</f>
        <v>0</v>
      </c>
      <c r="AH230" s="498">
        <f>U230*'Salary Level'!$M235</f>
        <v>0</v>
      </c>
      <c r="AI230" s="498">
        <f>V230*'Salary Level'!$M235</f>
        <v>3550</v>
      </c>
      <c r="AJ230" s="498">
        <f>V230*'Salary Level'!$M235</f>
        <v>3550</v>
      </c>
      <c r="AK230" s="602">
        <f t="shared" si="23"/>
        <v>7100</v>
      </c>
      <c r="AL230" s="25"/>
      <c r="AM230" s="25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296"/>
      <c r="BA230" s="296"/>
      <c r="BB230" s="296"/>
      <c r="BC230" s="296"/>
      <c r="BD230" s="296"/>
      <c r="BE230" s="296"/>
      <c r="BF230" s="296"/>
      <c r="BG230" s="296"/>
      <c r="BH230" s="296"/>
      <c r="BI230" s="296"/>
      <c r="BJ230" s="296"/>
      <c r="BK230" s="296"/>
      <c r="BL230" s="302"/>
    </row>
    <row r="231" spans="1:64" ht="15" customHeight="1">
      <c r="A231" s="442"/>
      <c r="B231" s="457"/>
      <c r="C231" s="223"/>
      <c r="D231" s="225"/>
      <c r="E231" s="251" t="str">
        <f>Manning!E236</f>
        <v>WAITER</v>
      </c>
      <c r="F231" s="251">
        <f>Manning!F236</f>
        <v>0</v>
      </c>
      <c r="G231" s="252">
        <f>Manning!H236</f>
        <v>3</v>
      </c>
      <c r="H231" s="252" t="str">
        <f>Manning!I236</f>
        <v>L</v>
      </c>
      <c r="I231" s="252" t="str">
        <f>Manning!J236</f>
        <v>L7</v>
      </c>
      <c r="J231" s="252"/>
      <c r="K231" s="252">
        <f>Manning!K236</f>
        <v>0</v>
      </c>
      <c r="L231" s="252">
        <f>Manning!L236</f>
        <v>0</v>
      </c>
      <c r="M231" s="252">
        <f>Manning!M236</f>
        <v>0</v>
      </c>
      <c r="N231" s="252">
        <f>Manning!N236</f>
        <v>0</v>
      </c>
      <c r="O231" s="252">
        <f>Manning!O236</f>
        <v>0</v>
      </c>
      <c r="P231" s="252">
        <f>Manning!P236</f>
        <v>0</v>
      </c>
      <c r="Q231" s="252">
        <f>Manning!Q236</f>
        <v>0</v>
      </c>
      <c r="R231" s="252">
        <f>Manning!R236</f>
        <v>0</v>
      </c>
      <c r="S231" s="252">
        <f>Manning!S236</f>
        <v>0</v>
      </c>
      <c r="T231" s="252">
        <f>Manning!T236</f>
        <v>0</v>
      </c>
      <c r="U231" s="252">
        <f>Manning!U236</f>
        <v>0</v>
      </c>
      <c r="V231" s="252">
        <f>Manning!W236</f>
        <v>3</v>
      </c>
      <c r="W231" s="147"/>
      <c r="X231" s="498">
        <f>K231*'Salary Level'!$M236</f>
        <v>0</v>
      </c>
      <c r="Y231" s="498">
        <f>L231*'Salary Level'!$M236</f>
        <v>0</v>
      </c>
      <c r="Z231" s="498">
        <f>M231*'Salary Level'!$M236</f>
        <v>0</v>
      </c>
      <c r="AA231" s="498">
        <f>N231*'Salary Level'!$M236</f>
        <v>0</v>
      </c>
      <c r="AB231" s="498">
        <f>O231*'Salary Level'!$M236</f>
        <v>0</v>
      </c>
      <c r="AC231" s="498">
        <f>P231*'Salary Level'!$M236</f>
        <v>0</v>
      </c>
      <c r="AD231" s="498">
        <f>Q231*'Salary Level'!$M236</f>
        <v>0</v>
      </c>
      <c r="AE231" s="498">
        <f>R231*'Salary Level'!$M236</f>
        <v>0</v>
      </c>
      <c r="AF231" s="498">
        <f>S231*'Salary Level'!$M236</f>
        <v>0</v>
      </c>
      <c r="AG231" s="498">
        <f>T231*'Salary Level'!$M236</f>
        <v>0</v>
      </c>
      <c r="AH231" s="498">
        <f>U231*'Salary Level'!$M236</f>
        <v>0</v>
      </c>
      <c r="AI231" s="498">
        <f>V231*'Salary Level'!$M236</f>
        <v>9585</v>
      </c>
      <c r="AJ231" s="498">
        <f>V231*'Salary Level'!$M236</f>
        <v>9585</v>
      </c>
      <c r="AK231" s="602">
        <f t="shared" si="23"/>
        <v>19170</v>
      </c>
      <c r="AL231" s="25"/>
      <c r="AM231" s="25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296"/>
      <c r="BA231" s="296"/>
      <c r="BB231" s="296"/>
      <c r="BC231" s="296"/>
      <c r="BD231" s="296"/>
      <c r="BE231" s="296"/>
      <c r="BF231" s="296"/>
      <c r="BG231" s="296"/>
      <c r="BH231" s="296"/>
      <c r="BI231" s="296"/>
      <c r="BJ231" s="296"/>
      <c r="BK231" s="296"/>
      <c r="BL231" s="302"/>
    </row>
    <row r="232" spans="1:64" ht="15" customHeight="1">
      <c r="A232" s="442"/>
      <c r="B232" s="457"/>
      <c r="C232" s="223"/>
      <c r="D232" s="225"/>
      <c r="E232" s="251" t="str">
        <f>Manning!E237</f>
        <v>BARMAN</v>
      </c>
      <c r="F232" s="251"/>
      <c r="G232" s="252">
        <f>Manning!H237</f>
        <v>3</v>
      </c>
      <c r="H232" s="252" t="str">
        <f>Manning!I237</f>
        <v>L</v>
      </c>
      <c r="I232" s="252">
        <f>Manning!J237</f>
        <v>0</v>
      </c>
      <c r="J232" s="252"/>
      <c r="K232" s="252">
        <f>Manning!K237</f>
        <v>0</v>
      </c>
      <c r="L232" s="252">
        <f>Manning!L237</f>
        <v>0</v>
      </c>
      <c r="M232" s="252">
        <f>Manning!M237</f>
        <v>0</v>
      </c>
      <c r="N232" s="252">
        <f>Manning!N237</f>
        <v>0</v>
      </c>
      <c r="O232" s="252">
        <f>Manning!O237</f>
        <v>0</v>
      </c>
      <c r="P232" s="252">
        <f>Manning!P237</f>
        <v>0</v>
      </c>
      <c r="Q232" s="252">
        <f>Manning!Q237</f>
        <v>0</v>
      </c>
      <c r="R232" s="252">
        <f>Manning!R237</f>
        <v>0</v>
      </c>
      <c r="S232" s="252">
        <f>Manning!S237</f>
        <v>0</v>
      </c>
      <c r="T232" s="252">
        <f>Manning!T237</f>
        <v>0</v>
      </c>
      <c r="U232" s="252">
        <f>Manning!U237</f>
        <v>0</v>
      </c>
      <c r="V232" s="252">
        <f>Manning!W237</f>
        <v>3</v>
      </c>
      <c r="W232" s="146"/>
      <c r="X232" s="498">
        <f>K232*'Salary Level'!$M237</f>
        <v>0</v>
      </c>
      <c r="Y232" s="498">
        <f>L232*'Salary Level'!$M237</f>
        <v>0</v>
      </c>
      <c r="Z232" s="498">
        <f>M232*'Salary Level'!$M237</f>
        <v>0</v>
      </c>
      <c r="AA232" s="498">
        <f>N232*'Salary Level'!$M237</f>
        <v>0</v>
      </c>
      <c r="AB232" s="498">
        <f>O232*'Salary Level'!$M237</f>
        <v>0</v>
      </c>
      <c r="AC232" s="498">
        <f>P232*'Salary Level'!$M237</f>
        <v>0</v>
      </c>
      <c r="AD232" s="498">
        <f>Q232*'Salary Level'!$M237</f>
        <v>0</v>
      </c>
      <c r="AE232" s="498">
        <f>R232*'Salary Level'!$M237</f>
        <v>0</v>
      </c>
      <c r="AF232" s="498">
        <f>S232*'Salary Level'!$M237</f>
        <v>0</v>
      </c>
      <c r="AG232" s="498">
        <f>T232*'Salary Level'!$M237</f>
        <v>0</v>
      </c>
      <c r="AH232" s="498">
        <f>U232*'Salary Level'!$M237</f>
        <v>0</v>
      </c>
      <c r="AI232" s="498">
        <f>V232*'Salary Level'!$M237</f>
        <v>10650</v>
      </c>
      <c r="AJ232" s="498">
        <f>V232*'Salary Level'!$M237</f>
        <v>10650</v>
      </c>
      <c r="AK232" s="602">
        <f t="shared" si="23"/>
        <v>21300</v>
      </c>
      <c r="AL232" s="25"/>
      <c r="AM232" s="25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296"/>
      <c r="BA232" s="296"/>
      <c r="BB232" s="296"/>
      <c r="BC232" s="296"/>
      <c r="BD232" s="296"/>
      <c r="BE232" s="296"/>
      <c r="BF232" s="296"/>
      <c r="BG232" s="296"/>
      <c r="BH232" s="296"/>
      <c r="BI232" s="296"/>
      <c r="BJ232" s="296"/>
      <c r="BK232" s="296"/>
      <c r="BL232" s="302"/>
    </row>
    <row r="233" spans="1:64" ht="15" customHeight="1">
      <c r="A233" s="442"/>
      <c r="B233" s="457"/>
      <c r="C233" s="223"/>
      <c r="D233" s="225"/>
      <c r="E233" s="251" t="str">
        <f>Manning!E238</f>
        <v>ADDITIONAL POSITION 2</v>
      </c>
      <c r="F233" s="251"/>
      <c r="G233" s="252">
        <f>Manning!H238</f>
        <v>0</v>
      </c>
      <c r="H233" s="252" t="str">
        <f>Manning!I238</f>
        <v>L</v>
      </c>
      <c r="I233" s="252">
        <f>Manning!J238</f>
        <v>0</v>
      </c>
      <c r="J233" s="252"/>
      <c r="K233" s="252">
        <f>Manning!K238</f>
        <v>0</v>
      </c>
      <c r="L233" s="252">
        <f>Manning!L238</f>
        <v>0</v>
      </c>
      <c r="M233" s="252">
        <f>Manning!M238</f>
        <v>0</v>
      </c>
      <c r="N233" s="252">
        <f>Manning!N238</f>
        <v>0</v>
      </c>
      <c r="O233" s="252">
        <f>Manning!O238</f>
        <v>0</v>
      </c>
      <c r="P233" s="252">
        <f>Manning!P238</f>
        <v>0</v>
      </c>
      <c r="Q233" s="252">
        <f>Manning!Q238</f>
        <v>0</v>
      </c>
      <c r="R233" s="252">
        <f>Manning!R238</f>
        <v>0</v>
      </c>
      <c r="S233" s="252">
        <f>Manning!S238</f>
        <v>0</v>
      </c>
      <c r="T233" s="252">
        <f>Manning!T238</f>
        <v>0</v>
      </c>
      <c r="U233" s="252">
        <f>Manning!U238</f>
        <v>0</v>
      </c>
      <c r="V233" s="252">
        <f>Manning!W238</f>
        <v>0</v>
      </c>
      <c r="W233" s="146"/>
      <c r="X233" s="498">
        <f>K233*'Salary Level'!$M238</f>
        <v>0</v>
      </c>
      <c r="Y233" s="498">
        <f>L233*'Salary Level'!$M238</f>
        <v>0</v>
      </c>
      <c r="Z233" s="498">
        <f>M233*'Salary Level'!$M238</f>
        <v>0</v>
      </c>
      <c r="AA233" s="498">
        <f>N233*'Salary Level'!$M238</f>
        <v>0</v>
      </c>
      <c r="AB233" s="498">
        <f>O233*'Salary Level'!$M238</f>
        <v>0</v>
      </c>
      <c r="AC233" s="498">
        <f>P233*'Salary Level'!$M238</f>
        <v>0</v>
      </c>
      <c r="AD233" s="498">
        <f>Q233*'Salary Level'!$M238</f>
        <v>0</v>
      </c>
      <c r="AE233" s="498">
        <f>R233*'Salary Level'!$M238</f>
        <v>0</v>
      </c>
      <c r="AF233" s="498">
        <f>S233*'Salary Level'!$M238</f>
        <v>0</v>
      </c>
      <c r="AG233" s="498">
        <f>T233*'Salary Level'!$M238</f>
        <v>0</v>
      </c>
      <c r="AH233" s="498">
        <f>U233*'Salary Level'!$M238</f>
        <v>0</v>
      </c>
      <c r="AI233" s="498">
        <f>V233*'Salary Level'!$M238</f>
        <v>0</v>
      </c>
      <c r="AJ233" s="498">
        <f>V233*'Salary Level'!$M238</f>
        <v>0</v>
      </c>
      <c r="AK233" s="602">
        <f t="shared" si="23"/>
        <v>0</v>
      </c>
      <c r="AL233" s="25"/>
      <c r="AM233" s="25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296"/>
      <c r="BA233" s="296"/>
      <c r="BB233" s="296"/>
      <c r="BC233" s="296"/>
      <c r="BD233" s="296"/>
      <c r="BE233" s="296"/>
      <c r="BF233" s="296"/>
      <c r="BG233" s="296"/>
      <c r="BH233" s="296"/>
      <c r="BI233" s="296"/>
      <c r="BJ233" s="296"/>
      <c r="BK233" s="296"/>
      <c r="BL233" s="302"/>
    </row>
    <row r="234" spans="1:64" ht="15" customHeight="1">
      <c r="A234" s="442"/>
      <c r="B234" s="457"/>
      <c r="C234" s="223"/>
      <c r="D234" s="225"/>
      <c r="E234" s="216"/>
      <c r="F234" s="216"/>
      <c r="G234" s="216"/>
      <c r="H234" s="216"/>
      <c r="I234" s="216"/>
      <c r="J234" s="216"/>
      <c r="K234" s="274"/>
      <c r="L234" s="274"/>
      <c r="M234" s="274"/>
      <c r="N234" s="274"/>
      <c r="O234" s="274"/>
      <c r="P234" s="274"/>
      <c r="Q234" s="274"/>
      <c r="R234" s="274"/>
      <c r="S234" s="274"/>
      <c r="T234" s="274"/>
      <c r="U234" s="274"/>
      <c r="V234" s="274"/>
      <c r="W234" s="61"/>
      <c r="X234" s="499"/>
      <c r="Y234" s="499"/>
      <c r="Z234" s="499"/>
      <c r="AA234" s="499"/>
      <c r="AB234" s="499"/>
      <c r="AC234" s="499"/>
      <c r="AD234" s="499"/>
      <c r="AE234" s="499"/>
      <c r="AF234" s="499"/>
      <c r="AG234" s="499"/>
      <c r="AH234" s="499"/>
      <c r="AI234" s="499"/>
      <c r="AJ234" s="499"/>
      <c r="AK234" s="602">
        <f t="shared" si="23"/>
        <v>0</v>
      </c>
      <c r="AL234" s="25"/>
      <c r="AM234" s="25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296"/>
      <c r="BA234" s="296"/>
      <c r="BB234" s="296"/>
      <c r="BC234" s="296"/>
      <c r="BD234" s="296"/>
      <c r="BE234" s="296"/>
      <c r="BF234" s="296"/>
      <c r="BG234" s="296"/>
      <c r="BH234" s="296"/>
      <c r="BI234" s="296"/>
      <c r="BJ234" s="296"/>
      <c r="BK234" s="296"/>
      <c r="BL234" s="302"/>
    </row>
    <row r="235" spans="1:64" ht="15" customHeight="1">
      <c r="A235" s="442"/>
      <c r="B235" s="457"/>
      <c r="C235" s="223"/>
      <c r="D235" s="225"/>
      <c r="E235" s="221" t="str">
        <f>"TOTAL "&amp;E224</f>
        <v>TOTAL WINE / CIGAR BAR (EXCUTIVE LOUNGE)</v>
      </c>
      <c r="F235" s="221"/>
      <c r="G235" s="226">
        <f>SUM(G225:G234)</f>
        <v>9</v>
      </c>
      <c r="H235" s="221"/>
      <c r="I235" s="221"/>
      <c r="J235" s="221"/>
      <c r="K235" s="226">
        <f>Manning!K240</f>
        <v>0</v>
      </c>
      <c r="L235" s="226">
        <f>Manning!L240</f>
        <v>0</v>
      </c>
      <c r="M235" s="226">
        <f>Manning!M240</f>
        <v>0</v>
      </c>
      <c r="N235" s="226">
        <f>Manning!N240</f>
        <v>0</v>
      </c>
      <c r="O235" s="226">
        <f>Manning!O240</f>
        <v>0</v>
      </c>
      <c r="P235" s="226">
        <f>Manning!P240</f>
        <v>0</v>
      </c>
      <c r="Q235" s="226">
        <f>Manning!Q240</f>
        <v>0</v>
      </c>
      <c r="R235" s="226">
        <f>Manning!R240</f>
        <v>0</v>
      </c>
      <c r="S235" s="226">
        <f>Manning!S240</f>
        <v>0</v>
      </c>
      <c r="T235" s="226">
        <f>Manning!T240</f>
        <v>0</v>
      </c>
      <c r="U235" s="226">
        <f>Manning!U240</f>
        <v>0</v>
      </c>
      <c r="V235" s="226">
        <f>Manning!W240</f>
        <v>9</v>
      </c>
      <c r="W235" s="57"/>
      <c r="X235" s="507">
        <f>SUM(X225:X234)</f>
        <v>0</v>
      </c>
      <c r="Y235" s="507">
        <f t="shared" ref="Y235:AI235" si="26">SUM(Y225:Y234)</f>
        <v>0</v>
      </c>
      <c r="Z235" s="507">
        <f t="shared" si="26"/>
        <v>0</v>
      </c>
      <c r="AA235" s="507">
        <f t="shared" si="26"/>
        <v>0</v>
      </c>
      <c r="AB235" s="507">
        <f t="shared" si="26"/>
        <v>0</v>
      </c>
      <c r="AC235" s="507">
        <f t="shared" si="26"/>
        <v>0</v>
      </c>
      <c r="AD235" s="507">
        <f t="shared" si="26"/>
        <v>0</v>
      </c>
      <c r="AE235" s="507">
        <f t="shared" si="26"/>
        <v>0</v>
      </c>
      <c r="AF235" s="507">
        <f t="shared" si="26"/>
        <v>0</v>
      </c>
      <c r="AG235" s="507">
        <f t="shared" si="26"/>
        <v>0</v>
      </c>
      <c r="AH235" s="507">
        <f t="shared" si="26"/>
        <v>0</v>
      </c>
      <c r="AI235" s="507">
        <f t="shared" si="26"/>
        <v>31595</v>
      </c>
      <c r="AJ235" s="507">
        <f>SUM(AJ225:AJ234)</f>
        <v>31595</v>
      </c>
      <c r="AK235" s="602">
        <f t="shared" si="23"/>
        <v>63190</v>
      </c>
      <c r="AL235" s="25"/>
      <c r="AM235" s="25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296"/>
      <c r="BA235" s="296"/>
      <c r="BB235" s="296"/>
      <c r="BC235" s="296"/>
      <c r="BD235" s="296"/>
      <c r="BE235" s="296"/>
      <c r="BF235" s="296"/>
      <c r="BG235" s="296"/>
      <c r="BH235" s="296"/>
      <c r="BI235" s="296"/>
      <c r="BJ235" s="296"/>
      <c r="BK235" s="296"/>
      <c r="BL235" s="302"/>
    </row>
    <row r="236" spans="1:64" ht="15" customHeight="1">
      <c r="A236" s="442"/>
      <c r="B236" s="457"/>
      <c r="C236" s="223"/>
      <c r="D236" s="245"/>
      <c r="E236" s="230"/>
      <c r="F236" s="230"/>
      <c r="G236" s="230"/>
      <c r="H236" s="230"/>
      <c r="I236" s="230"/>
      <c r="J236" s="230"/>
      <c r="K236" s="281"/>
      <c r="L236" s="281"/>
      <c r="M236" s="281"/>
      <c r="N236" s="281"/>
      <c r="O236" s="281"/>
      <c r="P236" s="281"/>
      <c r="Q236" s="281"/>
      <c r="R236" s="281"/>
      <c r="S236" s="281"/>
      <c r="T236" s="281"/>
      <c r="U236" s="281"/>
      <c r="V236" s="281"/>
      <c r="W236" s="65"/>
      <c r="X236" s="528"/>
      <c r="Y236" s="528"/>
      <c r="Z236" s="528"/>
      <c r="AA236" s="528"/>
      <c r="AB236" s="528"/>
      <c r="AC236" s="528"/>
      <c r="AD236" s="528"/>
      <c r="AE236" s="528"/>
      <c r="AF236" s="528"/>
      <c r="AG236" s="528"/>
      <c r="AH236" s="528"/>
      <c r="AI236" s="528"/>
      <c r="AJ236" s="529"/>
      <c r="AK236" s="602">
        <f t="shared" si="23"/>
        <v>0</v>
      </c>
      <c r="AL236" s="25"/>
      <c r="AM236" s="25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296"/>
      <c r="BA236" s="296"/>
      <c r="BB236" s="296"/>
      <c r="BC236" s="296"/>
      <c r="BD236" s="296"/>
      <c r="BE236" s="296"/>
      <c r="BF236" s="296"/>
      <c r="BG236" s="296"/>
      <c r="BH236" s="296"/>
      <c r="BI236" s="296"/>
      <c r="BJ236" s="296"/>
      <c r="BK236" s="296"/>
      <c r="BL236" s="302"/>
    </row>
    <row r="237" spans="1:64" ht="15" customHeight="1">
      <c r="A237" s="442"/>
      <c r="B237" s="457"/>
      <c r="C237" s="223"/>
      <c r="D237" s="225"/>
      <c r="E237" s="212" t="str">
        <f>Manning!E242</f>
        <v>ROOM SERVICE</v>
      </c>
      <c r="F237" s="212"/>
      <c r="G237" s="212"/>
      <c r="H237" s="212"/>
      <c r="I237" s="212"/>
      <c r="J237" s="212"/>
      <c r="K237" s="276"/>
      <c r="L237" s="276"/>
      <c r="M237" s="276"/>
      <c r="N237" s="276"/>
      <c r="O237" s="276"/>
      <c r="P237" s="276"/>
      <c r="Q237" s="276"/>
      <c r="R237" s="276"/>
      <c r="S237" s="276"/>
      <c r="T237" s="276"/>
      <c r="U237" s="276"/>
      <c r="V237" s="276"/>
      <c r="W237" s="72"/>
      <c r="X237" s="496"/>
      <c r="Y237" s="496"/>
      <c r="Z237" s="496"/>
      <c r="AA237" s="496"/>
      <c r="AB237" s="496"/>
      <c r="AC237" s="496"/>
      <c r="AD237" s="496"/>
      <c r="AE237" s="496"/>
      <c r="AF237" s="496"/>
      <c r="AG237" s="496"/>
      <c r="AH237" s="496"/>
      <c r="AI237" s="496"/>
      <c r="AJ237" s="496"/>
      <c r="AK237" s="602">
        <f t="shared" si="23"/>
        <v>0</v>
      </c>
      <c r="AL237" s="25"/>
      <c r="AM237" s="25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296"/>
      <c r="BA237" s="296"/>
      <c r="BB237" s="296"/>
      <c r="BC237" s="296"/>
      <c r="BD237" s="296"/>
      <c r="BE237" s="296"/>
      <c r="BF237" s="296"/>
      <c r="BG237" s="296"/>
      <c r="BH237" s="296"/>
      <c r="BI237" s="296"/>
      <c r="BJ237" s="296"/>
      <c r="BK237" s="296"/>
      <c r="BL237" s="302"/>
    </row>
    <row r="238" spans="1:64" ht="15" customHeight="1">
      <c r="A238" s="442"/>
      <c r="B238" s="457"/>
      <c r="C238" s="223"/>
      <c r="D238" s="225"/>
      <c r="E238" s="213"/>
      <c r="F238" s="213"/>
      <c r="G238" s="213"/>
      <c r="H238" s="213"/>
      <c r="I238" s="213"/>
      <c r="J238" s="213"/>
      <c r="K238" s="277"/>
      <c r="L238" s="277"/>
      <c r="M238" s="277"/>
      <c r="N238" s="277"/>
      <c r="O238" s="277"/>
      <c r="P238" s="277"/>
      <c r="Q238" s="277"/>
      <c r="R238" s="277"/>
      <c r="S238" s="277"/>
      <c r="T238" s="277"/>
      <c r="U238" s="277"/>
      <c r="V238" s="277"/>
      <c r="W238" s="55"/>
      <c r="X238" s="497"/>
      <c r="Y238" s="497"/>
      <c r="Z238" s="497"/>
      <c r="AA238" s="497"/>
      <c r="AB238" s="497"/>
      <c r="AC238" s="497"/>
      <c r="AD238" s="497"/>
      <c r="AE238" s="497"/>
      <c r="AF238" s="497"/>
      <c r="AG238" s="497"/>
      <c r="AH238" s="497"/>
      <c r="AI238" s="497"/>
      <c r="AJ238" s="497"/>
      <c r="AK238" s="602">
        <f t="shared" si="23"/>
        <v>0</v>
      </c>
      <c r="AL238" s="25"/>
      <c r="AM238" s="25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296"/>
      <c r="BA238" s="296"/>
      <c r="BB238" s="296"/>
      <c r="BC238" s="296"/>
      <c r="BD238" s="296"/>
      <c r="BE238" s="296"/>
      <c r="BF238" s="296"/>
      <c r="BG238" s="296"/>
      <c r="BH238" s="296"/>
      <c r="BI238" s="296"/>
      <c r="BJ238" s="296"/>
      <c r="BK238" s="296"/>
      <c r="BL238" s="302"/>
    </row>
    <row r="239" spans="1:64" ht="15" customHeight="1">
      <c r="A239" s="442"/>
      <c r="B239" s="457"/>
      <c r="C239" s="223"/>
      <c r="D239" s="225"/>
      <c r="E239" s="251" t="str">
        <f>Manning!E244</f>
        <v>ROOM SERVICE MANAGER</v>
      </c>
      <c r="F239" s="251">
        <f>Manning!F244</f>
        <v>0</v>
      </c>
      <c r="G239" s="252">
        <f>Manning!H244</f>
        <v>0</v>
      </c>
      <c r="H239" s="252" t="str">
        <f>Manning!I244</f>
        <v>L</v>
      </c>
      <c r="I239" s="252">
        <f>Manning!J244</f>
        <v>0</v>
      </c>
      <c r="J239" s="252"/>
      <c r="K239" s="252">
        <f>Manning!K244</f>
        <v>0</v>
      </c>
      <c r="L239" s="252">
        <f>Manning!L244</f>
        <v>0</v>
      </c>
      <c r="M239" s="252">
        <f>Manning!M244</f>
        <v>0</v>
      </c>
      <c r="N239" s="252">
        <f>Manning!N244</f>
        <v>0</v>
      </c>
      <c r="O239" s="252">
        <f>Manning!O244</f>
        <v>0</v>
      </c>
      <c r="P239" s="252">
        <f>Manning!P244</f>
        <v>0</v>
      </c>
      <c r="Q239" s="252">
        <f>Manning!Q244</f>
        <v>0</v>
      </c>
      <c r="R239" s="252">
        <f>Manning!R244</f>
        <v>0</v>
      </c>
      <c r="S239" s="252">
        <f>Manning!S244</f>
        <v>0</v>
      </c>
      <c r="T239" s="252">
        <f>Manning!T244</f>
        <v>0</v>
      </c>
      <c r="U239" s="252">
        <f>Manning!U244</f>
        <v>0</v>
      </c>
      <c r="V239" s="252">
        <f>Manning!W244</f>
        <v>0</v>
      </c>
      <c r="W239" s="147"/>
      <c r="X239" s="498">
        <f>K239*'Salary Level'!$M244</f>
        <v>0</v>
      </c>
      <c r="Y239" s="498">
        <f>L239*'Salary Level'!$M244</f>
        <v>0</v>
      </c>
      <c r="Z239" s="498">
        <f>M239*'Salary Level'!$M244</f>
        <v>0</v>
      </c>
      <c r="AA239" s="498">
        <f>N239*'Salary Level'!$M244</f>
        <v>0</v>
      </c>
      <c r="AB239" s="498">
        <f>O239*'Salary Level'!$M244</f>
        <v>0</v>
      </c>
      <c r="AC239" s="498">
        <f>P239*'Salary Level'!$M244</f>
        <v>0</v>
      </c>
      <c r="AD239" s="498">
        <f>Q239*'Salary Level'!$M244</f>
        <v>0</v>
      </c>
      <c r="AE239" s="498">
        <f>R239*'Salary Level'!$M244</f>
        <v>0</v>
      </c>
      <c r="AF239" s="498">
        <f>S239*'Salary Level'!$M244</f>
        <v>0</v>
      </c>
      <c r="AG239" s="498">
        <f>T239*'Salary Level'!$M244</f>
        <v>0</v>
      </c>
      <c r="AH239" s="498">
        <f>U239*'Salary Level'!$M244</f>
        <v>0</v>
      </c>
      <c r="AI239" s="498">
        <f>V239*'Salary Level'!$M244</f>
        <v>0</v>
      </c>
      <c r="AJ239" s="498">
        <f>V239*'Salary Level'!$M244</f>
        <v>0</v>
      </c>
      <c r="AK239" s="602">
        <f t="shared" si="23"/>
        <v>0</v>
      </c>
      <c r="AL239" s="25"/>
      <c r="AM239" s="25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296"/>
      <c r="BA239" s="296"/>
      <c r="BB239" s="296"/>
      <c r="BC239" s="296"/>
      <c r="BD239" s="296"/>
      <c r="BE239" s="296"/>
      <c r="BF239" s="296"/>
      <c r="BG239" s="296"/>
      <c r="BH239" s="296"/>
      <c r="BI239" s="296"/>
      <c r="BJ239" s="296"/>
      <c r="BK239" s="296"/>
      <c r="BL239" s="302"/>
    </row>
    <row r="240" spans="1:64" ht="15" customHeight="1">
      <c r="A240" s="442"/>
      <c r="B240" s="457"/>
      <c r="C240" s="223"/>
      <c r="D240" s="225"/>
      <c r="E240" s="251" t="str">
        <f>Manning!E245</f>
        <v>ASSISTANT MANAGER</v>
      </c>
      <c r="F240" s="251">
        <f>Manning!F245</f>
        <v>0</v>
      </c>
      <c r="G240" s="252">
        <f>Manning!H245</f>
        <v>0</v>
      </c>
      <c r="H240" s="252" t="str">
        <f>Manning!I245</f>
        <v>L</v>
      </c>
      <c r="I240" s="252">
        <f>Manning!J245</f>
        <v>0</v>
      </c>
      <c r="J240" s="252"/>
      <c r="K240" s="252">
        <f>Manning!K245</f>
        <v>0</v>
      </c>
      <c r="L240" s="252">
        <f>Manning!L245</f>
        <v>0</v>
      </c>
      <c r="M240" s="252">
        <f>Manning!M245</f>
        <v>0</v>
      </c>
      <c r="N240" s="252">
        <f>Manning!N245</f>
        <v>0</v>
      </c>
      <c r="O240" s="252">
        <f>Manning!O245</f>
        <v>0</v>
      </c>
      <c r="P240" s="252">
        <f>Manning!P245</f>
        <v>0</v>
      </c>
      <c r="Q240" s="252">
        <f>Manning!Q245</f>
        <v>0</v>
      </c>
      <c r="R240" s="252">
        <f>Manning!R245</f>
        <v>0</v>
      </c>
      <c r="S240" s="252">
        <f>Manning!S245</f>
        <v>0</v>
      </c>
      <c r="T240" s="252">
        <f>Manning!T245</f>
        <v>0</v>
      </c>
      <c r="U240" s="252">
        <f>Manning!U245</f>
        <v>0</v>
      </c>
      <c r="V240" s="252">
        <f>Manning!W245</f>
        <v>0</v>
      </c>
      <c r="W240" s="147"/>
      <c r="X240" s="498">
        <f>K240*'Salary Level'!$M245</f>
        <v>0</v>
      </c>
      <c r="Y240" s="498">
        <f>L240*'Salary Level'!$M245</f>
        <v>0</v>
      </c>
      <c r="Z240" s="498">
        <f>M240*'Salary Level'!$M245</f>
        <v>0</v>
      </c>
      <c r="AA240" s="498">
        <f>N240*'Salary Level'!$M245</f>
        <v>0</v>
      </c>
      <c r="AB240" s="498">
        <f>O240*'Salary Level'!$M245</f>
        <v>0</v>
      </c>
      <c r="AC240" s="498">
        <f>P240*'Salary Level'!$M245</f>
        <v>0</v>
      </c>
      <c r="AD240" s="498">
        <f>Q240*'Salary Level'!$M245</f>
        <v>0</v>
      </c>
      <c r="AE240" s="498">
        <f>R240*'Salary Level'!$M245</f>
        <v>0</v>
      </c>
      <c r="AF240" s="498">
        <f>S240*'Salary Level'!$M245</f>
        <v>0</v>
      </c>
      <c r="AG240" s="498">
        <f>T240*'Salary Level'!$M245</f>
        <v>0</v>
      </c>
      <c r="AH240" s="498">
        <f>U240*'Salary Level'!$M245</f>
        <v>0</v>
      </c>
      <c r="AI240" s="498">
        <f>V240*'Salary Level'!$M245</f>
        <v>0</v>
      </c>
      <c r="AJ240" s="498">
        <f>V240*'Salary Level'!$M245</f>
        <v>0</v>
      </c>
      <c r="AK240" s="602">
        <f t="shared" si="23"/>
        <v>0</v>
      </c>
      <c r="AL240" s="25"/>
      <c r="AM240" s="25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Z240" s="296"/>
      <c r="BA240" s="296"/>
      <c r="BB240" s="296"/>
      <c r="BC240" s="296"/>
      <c r="BD240" s="296"/>
      <c r="BE240" s="296"/>
      <c r="BF240" s="296"/>
      <c r="BG240" s="296"/>
      <c r="BH240" s="296"/>
      <c r="BI240" s="296"/>
      <c r="BJ240" s="296"/>
      <c r="BK240" s="296"/>
      <c r="BL240" s="302"/>
    </row>
    <row r="241" spans="1:64" ht="15" customHeight="1">
      <c r="A241" s="442"/>
      <c r="B241" s="457"/>
      <c r="C241" s="223"/>
      <c r="D241" s="225"/>
      <c r="E241" s="251" t="str">
        <f>Manning!E246</f>
        <v>SUPERVISOR</v>
      </c>
      <c r="F241" s="251">
        <f>Manning!F246</f>
        <v>0</v>
      </c>
      <c r="G241" s="252">
        <f>Manning!H246</f>
        <v>0</v>
      </c>
      <c r="H241" s="252" t="str">
        <f>Manning!I246</f>
        <v>L</v>
      </c>
      <c r="I241" s="252">
        <f>Manning!J246</f>
        <v>0</v>
      </c>
      <c r="J241" s="252"/>
      <c r="K241" s="252">
        <f>Manning!K246</f>
        <v>0</v>
      </c>
      <c r="L241" s="252">
        <f>Manning!L246</f>
        <v>0</v>
      </c>
      <c r="M241" s="252">
        <f>Manning!M246</f>
        <v>0</v>
      </c>
      <c r="N241" s="252">
        <f>Manning!N246</f>
        <v>0</v>
      </c>
      <c r="O241" s="252">
        <f>Manning!O246</f>
        <v>0</v>
      </c>
      <c r="P241" s="252">
        <f>Manning!P246</f>
        <v>0</v>
      </c>
      <c r="Q241" s="252">
        <f>Manning!Q246</f>
        <v>0</v>
      </c>
      <c r="R241" s="252">
        <f>Manning!R246</f>
        <v>0</v>
      </c>
      <c r="S241" s="252">
        <f>Manning!S246</f>
        <v>0</v>
      </c>
      <c r="T241" s="252">
        <f>Manning!T246</f>
        <v>0</v>
      </c>
      <c r="U241" s="252">
        <f>Manning!U246</f>
        <v>0</v>
      </c>
      <c r="V241" s="252">
        <f>Manning!W246</f>
        <v>0</v>
      </c>
      <c r="W241" s="147"/>
      <c r="X241" s="498">
        <f>K241*'Salary Level'!$M246</f>
        <v>0</v>
      </c>
      <c r="Y241" s="498">
        <f>L241*'Salary Level'!$M246</f>
        <v>0</v>
      </c>
      <c r="Z241" s="498">
        <f>M241*'Salary Level'!$M246</f>
        <v>0</v>
      </c>
      <c r="AA241" s="498">
        <f>N241*'Salary Level'!$M246</f>
        <v>0</v>
      </c>
      <c r="AB241" s="498">
        <f>O241*'Salary Level'!$M246</f>
        <v>0</v>
      </c>
      <c r="AC241" s="498">
        <f>P241*'Salary Level'!$M246</f>
        <v>0</v>
      </c>
      <c r="AD241" s="498">
        <f>Q241*'Salary Level'!$M246</f>
        <v>0</v>
      </c>
      <c r="AE241" s="498">
        <f>R241*'Salary Level'!$M246</f>
        <v>0</v>
      </c>
      <c r="AF241" s="498">
        <f>S241*'Salary Level'!$M246</f>
        <v>0</v>
      </c>
      <c r="AG241" s="498">
        <f>T241*'Salary Level'!$M246</f>
        <v>0</v>
      </c>
      <c r="AH241" s="498">
        <f>U241*'Salary Level'!$M246</f>
        <v>0</v>
      </c>
      <c r="AI241" s="498">
        <f>V241*'Salary Level'!$M246</f>
        <v>0</v>
      </c>
      <c r="AJ241" s="498">
        <f>V241*'Salary Level'!$M246</f>
        <v>0</v>
      </c>
      <c r="AK241" s="602">
        <f t="shared" si="23"/>
        <v>0</v>
      </c>
      <c r="AL241" s="25"/>
      <c r="AM241" s="25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296"/>
      <c r="BA241" s="296"/>
      <c r="BB241" s="296"/>
      <c r="BC241" s="296"/>
      <c r="BD241" s="296"/>
      <c r="BE241" s="296"/>
      <c r="BF241" s="296"/>
      <c r="BG241" s="296"/>
      <c r="BH241" s="296"/>
      <c r="BI241" s="296"/>
      <c r="BJ241" s="296"/>
      <c r="BK241" s="296"/>
      <c r="BL241" s="302"/>
    </row>
    <row r="242" spans="1:64" ht="15" customHeight="1">
      <c r="A242" s="442"/>
      <c r="B242" s="457"/>
      <c r="C242" s="223"/>
      <c r="D242" s="225"/>
      <c r="E242" s="251" t="str">
        <f>Manning!E247</f>
        <v>CAPTAIN</v>
      </c>
      <c r="F242" s="251">
        <f>Manning!F247</f>
        <v>0</v>
      </c>
      <c r="G242" s="252">
        <f>Manning!H247</f>
        <v>0</v>
      </c>
      <c r="H242" s="252" t="str">
        <f>Manning!I247</f>
        <v>L</v>
      </c>
      <c r="I242" s="252">
        <f>Manning!J247</f>
        <v>0</v>
      </c>
      <c r="J242" s="252"/>
      <c r="K242" s="252">
        <f>Manning!K247</f>
        <v>0</v>
      </c>
      <c r="L242" s="252">
        <f>Manning!L247</f>
        <v>0</v>
      </c>
      <c r="M242" s="252">
        <f>Manning!M247</f>
        <v>0</v>
      </c>
      <c r="N242" s="252">
        <f>Manning!N247</f>
        <v>0</v>
      </c>
      <c r="O242" s="252">
        <f>Manning!O247</f>
        <v>0</v>
      </c>
      <c r="P242" s="252">
        <f>Manning!P247</f>
        <v>0</v>
      </c>
      <c r="Q242" s="252">
        <f>Manning!Q247</f>
        <v>0</v>
      </c>
      <c r="R242" s="252">
        <f>Manning!R247</f>
        <v>0</v>
      </c>
      <c r="S242" s="252">
        <f>Manning!S247</f>
        <v>0</v>
      </c>
      <c r="T242" s="252">
        <f>Manning!T247</f>
        <v>0</v>
      </c>
      <c r="U242" s="252">
        <f>Manning!U247</f>
        <v>0</v>
      </c>
      <c r="V242" s="252">
        <f>Manning!W247</f>
        <v>0</v>
      </c>
      <c r="W242" s="147"/>
      <c r="X242" s="498">
        <f>K242*'Salary Level'!$M247</f>
        <v>0</v>
      </c>
      <c r="Y242" s="498">
        <f>L242*'Salary Level'!$M247</f>
        <v>0</v>
      </c>
      <c r="Z242" s="498">
        <f>M242*'Salary Level'!$M247</f>
        <v>0</v>
      </c>
      <c r="AA242" s="498">
        <f>N242*'Salary Level'!$M247</f>
        <v>0</v>
      </c>
      <c r="AB242" s="498">
        <f>O242*'Salary Level'!$M247</f>
        <v>0</v>
      </c>
      <c r="AC242" s="498">
        <f>P242*'Salary Level'!$M247</f>
        <v>0</v>
      </c>
      <c r="AD242" s="498">
        <f>Q242*'Salary Level'!$M247</f>
        <v>0</v>
      </c>
      <c r="AE242" s="498">
        <f>R242*'Salary Level'!$M247</f>
        <v>0</v>
      </c>
      <c r="AF242" s="498">
        <f>S242*'Salary Level'!$M247</f>
        <v>0</v>
      </c>
      <c r="AG242" s="498">
        <f>T242*'Salary Level'!$M247</f>
        <v>0</v>
      </c>
      <c r="AH242" s="498">
        <f>U242*'Salary Level'!$M247</f>
        <v>0</v>
      </c>
      <c r="AI242" s="498">
        <f>V242*'Salary Level'!$M247</f>
        <v>0</v>
      </c>
      <c r="AJ242" s="498">
        <f>V242*'Salary Level'!$M247</f>
        <v>0</v>
      </c>
      <c r="AK242" s="602">
        <f t="shared" si="23"/>
        <v>0</v>
      </c>
      <c r="AL242" s="163"/>
      <c r="AM242" s="163"/>
      <c r="AN242" s="174"/>
      <c r="AO242" s="174"/>
      <c r="AP242" s="174"/>
      <c r="AQ242" s="174"/>
      <c r="AR242" s="174"/>
      <c r="AS242" s="174"/>
      <c r="AT242" s="174"/>
      <c r="AU242" s="174"/>
      <c r="AV242" s="174"/>
      <c r="AW242" s="174"/>
      <c r="AX242" s="14"/>
      <c r="AY242" s="163"/>
      <c r="AZ242" s="293"/>
      <c r="BA242" s="293"/>
      <c r="BB242" s="293"/>
      <c r="BC242" s="293"/>
      <c r="BD242" s="293"/>
      <c r="BE242" s="293"/>
      <c r="BF242" s="293"/>
      <c r="BG242" s="293"/>
      <c r="BH242" s="293"/>
      <c r="BI242" s="293"/>
      <c r="BJ242" s="293"/>
      <c r="BK242" s="293"/>
      <c r="BL242" s="293"/>
    </row>
    <row r="243" spans="1:64" ht="15" customHeight="1">
      <c r="A243" s="442"/>
      <c r="B243" s="457"/>
      <c r="C243" s="223"/>
      <c r="D243" s="225"/>
      <c r="E243" s="251" t="str">
        <f>Manning!E248</f>
        <v>ORDER TAKER</v>
      </c>
      <c r="F243" s="251">
        <f>Manning!F248</f>
        <v>0</v>
      </c>
      <c r="G243" s="252">
        <f>Manning!H248</f>
        <v>1</v>
      </c>
      <c r="H243" s="252" t="str">
        <f>Manning!I248</f>
        <v>L</v>
      </c>
      <c r="I243" s="252">
        <f>Manning!J248</f>
        <v>0</v>
      </c>
      <c r="J243" s="252"/>
      <c r="K243" s="252">
        <f>Manning!K248</f>
        <v>0</v>
      </c>
      <c r="L243" s="252">
        <f>Manning!L248</f>
        <v>0</v>
      </c>
      <c r="M243" s="252">
        <f>Manning!M248</f>
        <v>0</v>
      </c>
      <c r="N243" s="252">
        <f>Manning!N248</f>
        <v>0</v>
      </c>
      <c r="O243" s="252">
        <f>Manning!O248</f>
        <v>0</v>
      </c>
      <c r="P243" s="252">
        <f>Manning!P248</f>
        <v>0</v>
      </c>
      <c r="Q243" s="252">
        <f>Manning!Q248</f>
        <v>0</v>
      </c>
      <c r="R243" s="252">
        <f>Manning!R248</f>
        <v>0</v>
      </c>
      <c r="S243" s="252">
        <f>Manning!S248</f>
        <v>0</v>
      </c>
      <c r="T243" s="252">
        <f>Manning!T248</f>
        <v>0</v>
      </c>
      <c r="U243" s="252">
        <f>Manning!U248</f>
        <v>0</v>
      </c>
      <c r="V243" s="252">
        <f>Manning!W248</f>
        <v>1</v>
      </c>
      <c r="W243" s="147"/>
      <c r="X243" s="498">
        <f>K243*'Salary Level'!$M248</f>
        <v>0</v>
      </c>
      <c r="Y243" s="498">
        <f>L243*'Salary Level'!$M248</f>
        <v>0</v>
      </c>
      <c r="Z243" s="498">
        <f>M243*'Salary Level'!$M248</f>
        <v>0</v>
      </c>
      <c r="AA243" s="498">
        <f>N243*'Salary Level'!$M248</f>
        <v>0</v>
      </c>
      <c r="AB243" s="498">
        <f>O243*'Salary Level'!$M248</f>
        <v>0</v>
      </c>
      <c r="AC243" s="498">
        <f>P243*'Salary Level'!$M248</f>
        <v>0</v>
      </c>
      <c r="AD243" s="498">
        <f>Q243*'Salary Level'!$M248</f>
        <v>0</v>
      </c>
      <c r="AE243" s="498">
        <f>R243*'Salary Level'!$M248</f>
        <v>0</v>
      </c>
      <c r="AF243" s="498">
        <f>S243*'Salary Level'!$M248</f>
        <v>0</v>
      </c>
      <c r="AG243" s="498">
        <f>T243*'Salary Level'!$M248</f>
        <v>0</v>
      </c>
      <c r="AH243" s="498">
        <f>U243*'Salary Level'!$M248</f>
        <v>0</v>
      </c>
      <c r="AI243" s="498">
        <f>V243*'Salary Level'!$M248</f>
        <v>3195</v>
      </c>
      <c r="AJ243" s="498">
        <f>V243*'Salary Level'!$M248</f>
        <v>3195</v>
      </c>
      <c r="AK243" s="602">
        <f t="shared" si="23"/>
        <v>6390</v>
      </c>
      <c r="AX243" s="14"/>
      <c r="AY243" s="13"/>
      <c r="AZ243" s="48"/>
      <c r="BA243" s="48"/>
    </row>
    <row r="244" spans="1:64" ht="15" customHeight="1">
      <c r="A244" s="442"/>
      <c r="B244" s="457"/>
      <c r="C244" s="223"/>
      <c r="D244" s="225"/>
      <c r="E244" s="251" t="str">
        <f>Manning!E249</f>
        <v>WAITER</v>
      </c>
      <c r="F244" s="251">
        <f>Manning!F249</f>
        <v>0</v>
      </c>
      <c r="G244" s="252">
        <f>Manning!H249</f>
        <v>0</v>
      </c>
      <c r="H244" s="252" t="str">
        <f>Manning!I249</f>
        <v>L</v>
      </c>
      <c r="I244" s="252">
        <f>Manning!J249</f>
        <v>0</v>
      </c>
      <c r="J244" s="252"/>
      <c r="K244" s="252">
        <f>Manning!K249</f>
        <v>0</v>
      </c>
      <c r="L244" s="252">
        <f>Manning!L249</f>
        <v>0</v>
      </c>
      <c r="M244" s="252">
        <f>Manning!M249</f>
        <v>0</v>
      </c>
      <c r="N244" s="252">
        <f>Manning!N249</f>
        <v>0</v>
      </c>
      <c r="O244" s="252">
        <f>Manning!O249</f>
        <v>0</v>
      </c>
      <c r="P244" s="252">
        <f>Manning!P249</f>
        <v>0</v>
      </c>
      <c r="Q244" s="252">
        <f>Manning!Q249</f>
        <v>0</v>
      </c>
      <c r="R244" s="252">
        <f>Manning!R249</f>
        <v>0</v>
      </c>
      <c r="S244" s="252">
        <f>Manning!S249</f>
        <v>0</v>
      </c>
      <c r="T244" s="252">
        <f>Manning!T249</f>
        <v>0</v>
      </c>
      <c r="U244" s="252">
        <f>Manning!U249</f>
        <v>0</v>
      </c>
      <c r="V244" s="252">
        <f>Manning!W249</f>
        <v>0</v>
      </c>
      <c r="W244" s="147"/>
      <c r="X244" s="498">
        <f>K244*'Salary Level'!$M249</f>
        <v>0</v>
      </c>
      <c r="Y244" s="498">
        <f>L244*'Salary Level'!$M249</f>
        <v>0</v>
      </c>
      <c r="Z244" s="498">
        <f>M244*'Salary Level'!$M249</f>
        <v>0</v>
      </c>
      <c r="AA244" s="498">
        <f>N244*'Salary Level'!$M249</f>
        <v>0</v>
      </c>
      <c r="AB244" s="498">
        <f>O244*'Salary Level'!$M249</f>
        <v>0</v>
      </c>
      <c r="AC244" s="498">
        <f>P244*'Salary Level'!$M249</f>
        <v>0</v>
      </c>
      <c r="AD244" s="498">
        <f>Q244*'Salary Level'!$M249</f>
        <v>0</v>
      </c>
      <c r="AE244" s="498">
        <f>R244*'Salary Level'!$M249</f>
        <v>0</v>
      </c>
      <c r="AF244" s="498">
        <f>S244*'Salary Level'!$M249</f>
        <v>0</v>
      </c>
      <c r="AG244" s="498">
        <f>T244*'Salary Level'!$M249</f>
        <v>0</v>
      </c>
      <c r="AH244" s="498">
        <f>U244*'Salary Level'!$M249</f>
        <v>0</v>
      </c>
      <c r="AI244" s="498">
        <f>V244*'Salary Level'!$M249</f>
        <v>0</v>
      </c>
      <c r="AJ244" s="498">
        <f>V244*'Salary Level'!$M249</f>
        <v>0</v>
      </c>
      <c r="AK244" s="602">
        <f t="shared" si="23"/>
        <v>0</v>
      </c>
      <c r="AL244" s="163"/>
      <c r="AM244" s="163"/>
      <c r="AN244" s="163"/>
      <c r="AO244" s="163"/>
      <c r="AP244" s="163"/>
      <c r="AQ244" s="163"/>
      <c r="AR244" s="163"/>
      <c r="AS244" s="163"/>
      <c r="AT244" s="163"/>
      <c r="AU244" s="163"/>
      <c r="AV244" s="163"/>
      <c r="AW244" s="163"/>
      <c r="AX244" s="14"/>
      <c r="AY244" s="163"/>
      <c r="AZ244" s="163"/>
      <c r="BA244" s="163"/>
      <c r="BB244" s="163"/>
      <c r="BC244" s="163"/>
      <c r="BD244" s="163"/>
      <c r="BE244" s="163"/>
      <c r="BF244" s="163"/>
      <c r="BG244" s="163"/>
      <c r="BH244" s="163"/>
      <c r="BI244" s="163"/>
      <c r="BJ244" s="163"/>
      <c r="BK244" s="163"/>
      <c r="BL244" s="163"/>
    </row>
    <row r="245" spans="1:64" ht="15" customHeight="1">
      <c r="A245" s="442"/>
      <c r="B245" s="457"/>
      <c r="C245" s="223"/>
      <c r="D245" s="225"/>
      <c r="E245" s="251" t="str">
        <f>Manning!E250</f>
        <v>ADDITIONAL POSITION 1</v>
      </c>
      <c r="F245" s="251"/>
      <c r="G245" s="252">
        <f>Manning!H250</f>
        <v>0</v>
      </c>
      <c r="H245" s="252" t="str">
        <f>Manning!I250</f>
        <v>L</v>
      </c>
      <c r="I245" s="252">
        <f>Manning!J250</f>
        <v>0</v>
      </c>
      <c r="J245" s="252"/>
      <c r="K245" s="252">
        <f>Manning!K250</f>
        <v>0</v>
      </c>
      <c r="L245" s="252">
        <f>Manning!L250</f>
        <v>0</v>
      </c>
      <c r="M245" s="252">
        <f>Manning!M250</f>
        <v>0</v>
      </c>
      <c r="N245" s="252">
        <f>Manning!N250</f>
        <v>0</v>
      </c>
      <c r="O245" s="252">
        <f>Manning!O250</f>
        <v>0</v>
      </c>
      <c r="P245" s="252">
        <f>Manning!P250</f>
        <v>0</v>
      </c>
      <c r="Q245" s="252">
        <f>Manning!Q250</f>
        <v>0</v>
      </c>
      <c r="R245" s="252">
        <f>Manning!R250</f>
        <v>0</v>
      </c>
      <c r="S245" s="252">
        <f>Manning!S250</f>
        <v>0</v>
      </c>
      <c r="T245" s="252">
        <f>Manning!T250</f>
        <v>0</v>
      </c>
      <c r="U245" s="252">
        <f>Manning!U250</f>
        <v>0</v>
      </c>
      <c r="V245" s="252">
        <f>Manning!W250</f>
        <v>0</v>
      </c>
      <c r="W245" s="146"/>
      <c r="X245" s="498">
        <f>K245*'Salary Level'!$M250</f>
        <v>0</v>
      </c>
      <c r="Y245" s="498">
        <f>L245*'Salary Level'!$M250</f>
        <v>0</v>
      </c>
      <c r="Z245" s="498">
        <f>M245*'Salary Level'!$M250</f>
        <v>0</v>
      </c>
      <c r="AA245" s="498">
        <f>N245*'Salary Level'!$M250</f>
        <v>0</v>
      </c>
      <c r="AB245" s="498">
        <f>O245*'Salary Level'!$M250</f>
        <v>0</v>
      </c>
      <c r="AC245" s="498">
        <f>P245*'Salary Level'!$M250</f>
        <v>0</v>
      </c>
      <c r="AD245" s="498">
        <f>Q245*'Salary Level'!$M250</f>
        <v>0</v>
      </c>
      <c r="AE245" s="498">
        <f>R245*'Salary Level'!$M250</f>
        <v>0</v>
      </c>
      <c r="AF245" s="498">
        <f>S245*'Salary Level'!$M250</f>
        <v>0</v>
      </c>
      <c r="AG245" s="498">
        <f>T245*'Salary Level'!$M250</f>
        <v>0</v>
      </c>
      <c r="AH245" s="498">
        <f>U245*'Salary Level'!$M250</f>
        <v>0</v>
      </c>
      <c r="AI245" s="498">
        <f>V245*'Salary Level'!$M250</f>
        <v>0</v>
      </c>
      <c r="AJ245" s="498">
        <f>V245*'Salary Level'!$M250</f>
        <v>0</v>
      </c>
      <c r="AK245" s="602">
        <f t="shared" si="23"/>
        <v>0</v>
      </c>
      <c r="AL245" s="25"/>
      <c r="AM245" s="25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296"/>
      <c r="BA245" s="296"/>
      <c r="BB245" s="296"/>
      <c r="BC245" s="296"/>
      <c r="BD245" s="296"/>
      <c r="BE245" s="296"/>
      <c r="BF245" s="296"/>
      <c r="BG245" s="296"/>
      <c r="BH245" s="296"/>
      <c r="BI245" s="296"/>
      <c r="BJ245" s="296"/>
      <c r="BK245" s="296"/>
      <c r="BL245" s="302"/>
    </row>
    <row r="246" spans="1:64" ht="15" customHeight="1">
      <c r="A246" s="442"/>
      <c r="B246" s="457"/>
      <c r="C246" s="223"/>
      <c r="D246" s="225"/>
      <c r="E246" s="251" t="str">
        <f>Manning!E251</f>
        <v>ADDITIONAL POSITION 2</v>
      </c>
      <c r="F246" s="251"/>
      <c r="G246" s="252">
        <f>Manning!H251</f>
        <v>0</v>
      </c>
      <c r="H246" s="252" t="str">
        <f>Manning!I251</f>
        <v>L</v>
      </c>
      <c r="I246" s="252">
        <f>Manning!J251</f>
        <v>0</v>
      </c>
      <c r="J246" s="252"/>
      <c r="K246" s="252">
        <f>Manning!K251</f>
        <v>0</v>
      </c>
      <c r="L246" s="252">
        <f>Manning!L251</f>
        <v>0</v>
      </c>
      <c r="M246" s="252">
        <f>Manning!M251</f>
        <v>0</v>
      </c>
      <c r="N246" s="252">
        <f>Manning!N251</f>
        <v>0</v>
      </c>
      <c r="O246" s="252">
        <f>Manning!O251</f>
        <v>0</v>
      </c>
      <c r="P246" s="252">
        <f>Manning!P251</f>
        <v>0</v>
      </c>
      <c r="Q246" s="252">
        <f>Manning!Q251</f>
        <v>0</v>
      </c>
      <c r="R246" s="252">
        <f>Manning!R251</f>
        <v>0</v>
      </c>
      <c r="S246" s="252">
        <f>Manning!S251</f>
        <v>0</v>
      </c>
      <c r="T246" s="252">
        <f>Manning!T251</f>
        <v>0</v>
      </c>
      <c r="U246" s="252">
        <f>Manning!U251</f>
        <v>0</v>
      </c>
      <c r="V246" s="252">
        <f>Manning!W251</f>
        <v>0</v>
      </c>
      <c r="W246" s="146"/>
      <c r="X246" s="498">
        <f>K246*'Salary Level'!$M251</f>
        <v>0</v>
      </c>
      <c r="Y246" s="498">
        <f>L246*'Salary Level'!$M251</f>
        <v>0</v>
      </c>
      <c r="Z246" s="498">
        <f>M246*'Salary Level'!$M251</f>
        <v>0</v>
      </c>
      <c r="AA246" s="498">
        <f>N246*'Salary Level'!$M251</f>
        <v>0</v>
      </c>
      <c r="AB246" s="498">
        <f>O246*'Salary Level'!$M251</f>
        <v>0</v>
      </c>
      <c r="AC246" s="498">
        <f>P246*'Salary Level'!$M251</f>
        <v>0</v>
      </c>
      <c r="AD246" s="498">
        <f>Q246*'Salary Level'!$M251</f>
        <v>0</v>
      </c>
      <c r="AE246" s="498">
        <f>R246*'Salary Level'!$M251</f>
        <v>0</v>
      </c>
      <c r="AF246" s="498">
        <f>S246*'Salary Level'!$M251</f>
        <v>0</v>
      </c>
      <c r="AG246" s="498">
        <f>T246*'Salary Level'!$M251</f>
        <v>0</v>
      </c>
      <c r="AH246" s="498">
        <f>U246*'Salary Level'!$M251</f>
        <v>0</v>
      </c>
      <c r="AI246" s="498">
        <f>V246*'Salary Level'!$M251</f>
        <v>0</v>
      </c>
      <c r="AJ246" s="498">
        <f>V246*'Salary Level'!$M251</f>
        <v>0</v>
      </c>
      <c r="AK246" s="602">
        <f t="shared" si="23"/>
        <v>0</v>
      </c>
      <c r="AL246" s="25"/>
      <c r="AM246" s="25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296"/>
      <c r="BA246" s="296"/>
      <c r="BB246" s="296"/>
      <c r="BC246" s="296"/>
      <c r="BD246" s="296"/>
      <c r="BE246" s="296"/>
      <c r="BF246" s="296"/>
      <c r="BG246" s="296"/>
      <c r="BH246" s="296"/>
      <c r="BI246" s="296"/>
      <c r="BJ246" s="296"/>
      <c r="BK246" s="296"/>
      <c r="BL246" s="302"/>
    </row>
    <row r="247" spans="1:64" ht="15" customHeight="1">
      <c r="A247" s="442"/>
      <c r="B247" s="457"/>
      <c r="C247" s="223"/>
      <c r="D247" s="225"/>
      <c r="E247" s="216"/>
      <c r="F247" s="216"/>
      <c r="G247" s="216"/>
      <c r="H247" s="216"/>
      <c r="I247" s="216"/>
      <c r="J247" s="216"/>
      <c r="K247" s="274"/>
      <c r="L247" s="274"/>
      <c r="M247" s="274"/>
      <c r="N247" s="274"/>
      <c r="O247" s="274"/>
      <c r="P247" s="274"/>
      <c r="Q247" s="274"/>
      <c r="R247" s="274"/>
      <c r="S247" s="274"/>
      <c r="T247" s="274"/>
      <c r="U247" s="274"/>
      <c r="V247" s="274"/>
      <c r="W247" s="61"/>
      <c r="X247" s="499"/>
      <c r="Y247" s="499"/>
      <c r="Z247" s="499"/>
      <c r="AA247" s="499"/>
      <c r="AB247" s="499"/>
      <c r="AC247" s="499"/>
      <c r="AD247" s="499"/>
      <c r="AE247" s="499"/>
      <c r="AF247" s="499"/>
      <c r="AG247" s="499"/>
      <c r="AH247" s="499"/>
      <c r="AI247" s="499"/>
      <c r="AJ247" s="499"/>
      <c r="AK247" s="602">
        <f t="shared" si="23"/>
        <v>0</v>
      </c>
      <c r="AL247" s="25"/>
      <c r="AM247" s="25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296"/>
      <c r="BA247" s="296"/>
      <c r="BB247" s="296"/>
      <c r="BC247" s="296"/>
      <c r="BD247" s="296"/>
      <c r="BE247" s="296"/>
      <c r="BF247" s="296"/>
      <c r="BG247" s="296"/>
      <c r="BH247" s="296"/>
      <c r="BI247" s="296"/>
      <c r="BJ247" s="296"/>
      <c r="BK247" s="296"/>
      <c r="BL247" s="302"/>
    </row>
    <row r="248" spans="1:64" ht="15" customHeight="1">
      <c r="A248" s="442"/>
      <c r="B248" s="457"/>
      <c r="C248" s="223"/>
      <c r="D248" s="225"/>
      <c r="E248" s="221" t="str">
        <f>"TOTAL "&amp;E237</f>
        <v>TOTAL ROOM SERVICE</v>
      </c>
      <c r="F248" s="221"/>
      <c r="G248" s="226">
        <f>SUM(G238:G247)</f>
        <v>1</v>
      </c>
      <c r="H248" s="221"/>
      <c r="I248" s="221"/>
      <c r="J248" s="221"/>
      <c r="K248" s="226">
        <f>Manning!K253</f>
        <v>0</v>
      </c>
      <c r="L248" s="226">
        <f>Manning!L253</f>
        <v>0</v>
      </c>
      <c r="M248" s="226">
        <f>Manning!M253</f>
        <v>0</v>
      </c>
      <c r="N248" s="226">
        <f>Manning!N253</f>
        <v>0</v>
      </c>
      <c r="O248" s="226">
        <f>Manning!O253</f>
        <v>0</v>
      </c>
      <c r="P248" s="226">
        <f>Manning!P253</f>
        <v>0</v>
      </c>
      <c r="Q248" s="226">
        <f>Manning!Q253</f>
        <v>0</v>
      </c>
      <c r="R248" s="226">
        <f>Manning!R253</f>
        <v>0</v>
      </c>
      <c r="S248" s="226">
        <f>Manning!S253</f>
        <v>0</v>
      </c>
      <c r="T248" s="226">
        <f>Manning!T253</f>
        <v>0</v>
      </c>
      <c r="U248" s="226">
        <f>Manning!U253</f>
        <v>0</v>
      </c>
      <c r="V248" s="226">
        <f>Manning!W253</f>
        <v>1</v>
      </c>
      <c r="W248" s="57"/>
      <c r="X248" s="507">
        <f>SUM(X238:X247)</f>
        <v>0</v>
      </c>
      <c r="Y248" s="507">
        <f t="shared" ref="Y248:AI248" si="27">SUM(Y238:Y247)</f>
        <v>0</v>
      </c>
      <c r="Z248" s="507">
        <f t="shared" si="27"/>
        <v>0</v>
      </c>
      <c r="AA248" s="507">
        <f t="shared" si="27"/>
        <v>0</v>
      </c>
      <c r="AB248" s="507">
        <f t="shared" si="27"/>
        <v>0</v>
      </c>
      <c r="AC248" s="507">
        <f t="shared" si="27"/>
        <v>0</v>
      </c>
      <c r="AD248" s="507">
        <f t="shared" si="27"/>
        <v>0</v>
      </c>
      <c r="AE248" s="507">
        <f t="shared" si="27"/>
        <v>0</v>
      </c>
      <c r="AF248" s="507">
        <f t="shared" si="27"/>
        <v>0</v>
      </c>
      <c r="AG248" s="507">
        <f t="shared" si="27"/>
        <v>0</v>
      </c>
      <c r="AH248" s="507">
        <f t="shared" si="27"/>
        <v>0</v>
      </c>
      <c r="AI248" s="507">
        <f t="shared" si="27"/>
        <v>3195</v>
      </c>
      <c r="AJ248" s="507">
        <f>SUM(AJ238:AJ247)</f>
        <v>3195</v>
      </c>
      <c r="AK248" s="602">
        <f t="shared" si="23"/>
        <v>6390</v>
      </c>
      <c r="AL248" s="25"/>
      <c r="AM248" s="25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296"/>
      <c r="BA248" s="296"/>
      <c r="BB248" s="296"/>
      <c r="BC248" s="296"/>
      <c r="BD248" s="296"/>
      <c r="BE248" s="296"/>
      <c r="BF248" s="296"/>
      <c r="BG248" s="296"/>
      <c r="BH248" s="296"/>
      <c r="BI248" s="296"/>
      <c r="BJ248" s="296"/>
      <c r="BK248" s="296"/>
      <c r="BL248" s="302"/>
    </row>
    <row r="249" spans="1:64" ht="15" customHeight="1">
      <c r="A249" s="442"/>
      <c r="B249" s="457"/>
      <c r="C249" s="223"/>
      <c r="D249" s="245"/>
      <c r="E249" s="230"/>
      <c r="F249" s="230"/>
      <c r="G249" s="230"/>
      <c r="H249" s="230"/>
      <c r="I249" s="230"/>
      <c r="J249" s="230"/>
      <c r="K249" s="281"/>
      <c r="L249" s="281"/>
      <c r="M249" s="281"/>
      <c r="N249" s="281"/>
      <c r="O249" s="281"/>
      <c r="P249" s="281"/>
      <c r="Q249" s="281"/>
      <c r="R249" s="281"/>
      <c r="S249" s="281"/>
      <c r="T249" s="281"/>
      <c r="U249" s="281"/>
      <c r="V249" s="281"/>
      <c r="W249" s="65"/>
      <c r="X249" s="528"/>
      <c r="Y249" s="528"/>
      <c r="Z249" s="528"/>
      <c r="AA249" s="528"/>
      <c r="AB249" s="528"/>
      <c r="AC249" s="528"/>
      <c r="AD249" s="528"/>
      <c r="AE249" s="528"/>
      <c r="AF249" s="528"/>
      <c r="AG249" s="528"/>
      <c r="AH249" s="528"/>
      <c r="AI249" s="528"/>
      <c r="AJ249" s="529"/>
      <c r="AK249" s="602">
        <f t="shared" si="23"/>
        <v>0</v>
      </c>
      <c r="AL249" s="25"/>
      <c r="AM249" s="25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296"/>
      <c r="BA249" s="296"/>
      <c r="BB249" s="296"/>
      <c r="BC249" s="296"/>
      <c r="BD249" s="296"/>
      <c r="BE249" s="296"/>
      <c r="BF249" s="296"/>
      <c r="BG249" s="296"/>
      <c r="BH249" s="296"/>
      <c r="BI249" s="296"/>
      <c r="BJ249" s="296"/>
      <c r="BK249" s="296"/>
      <c r="BL249" s="302"/>
    </row>
    <row r="250" spans="1:64" ht="15" customHeight="1">
      <c r="A250" s="442"/>
      <c r="B250" s="457"/>
      <c r="C250" s="223"/>
      <c r="D250" s="225"/>
      <c r="E250" s="212" t="str">
        <f>Manning!E255</f>
        <v>RECREATION BAR</v>
      </c>
      <c r="F250" s="212"/>
      <c r="G250" s="212"/>
      <c r="H250" s="212"/>
      <c r="I250" s="212"/>
      <c r="J250" s="212"/>
      <c r="K250" s="276"/>
      <c r="L250" s="276"/>
      <c r="M250" s="276"/>
      <c r="N250" s="276"/>
      <c r="O250" s="276"/>
      <c r="P250" s="276"/>
      <c r="Q250" s="276"/>
      <c r="R250" s="276"/>
      <c r="S250" s="276"/>
      <c r="T250" s="276"/>
      <c r="U250" s="276"/>
      <c r="V250" s="276"/>
      <c r="W250" s="72"/>
      <c r="X250" s="496"/>
      <c r="Y250" s="496"/>
      <c r="Z250" s="496"/>
      <c r="AA250" s="496"/>
      <c r="AB250" s="496"/>
      <c r="AC250" s="496"/>
      <c r="AD250" s="496"/>
      <c r="AE250" s="496"/>
      <c r="AF250" s="496"/>
      <c r="AG250" s="496"/>
      <c r="AH250" s="496"/>
      <c r="AI250" s="496"/>
      <c r="AJ250" s="496"/>
      <c r="AK250" s="602">
        <f t="shared" si="23"/>
        <v>0</v>
      </c>
      <c r="AL250" s="25"/>
      <c r="AM250" s="25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296"/>
      <c r="BA250" s="296"/>
      <c r="BB250" s="296"/>
      <c r="BC250" s="296"/>
      <c r="BD250" s="296"/>
      <c r="BE250" s="296"/>
      <c r="BF250" s="296"/>
      <c r="BG250" s="296"/>
      <c r="BH250" s="296"/>
      <c r="BI250" s="296"/>
      <c r="BJ250" s="296"/>
      <c r="BK250" s="296"/>
      <c r="BL250" s="302"/>
    </row>
    <row r="251" spans="1:64" ht="15" customHeight="1">
      <c r="A251" s="442"/>
      <c r="B251" s="457"/>
      <c r="C251" s="223"/>
      <c r="D251" s="225"/>
      <c r="E251" s="213"/>
      <c r="F251" s="213"/>
      <c r="G251" s="213"/>
      <c r="H251" s="213"/>
      <c r="I251" s="213"/>
      <c r="J251" s="213"/>
      <c r="K251" s="277"/>
      <c r="L251" s="277"/>
      <c r="M251" s="277"/>
      <c r="N251" s="277"/>
      <c r="O251" s="277"/>
      <c r="P251" s="277"/>
      <c r="Q251" s="277"/>
      <c r="R251" s="277"/>
      <c r="S251" s="277"/>
      <c r="T251" s="277"/>
      <c r="U251" s="277"/>
      <c r="V251" s="277"/>
      <c r="W251" s="55"/>
      <c r="X251" s="497"/>
      <c r="Y251" s="497"/>
      <c r="Z251" s="497"/>
      <c r="AA251" s="497"/>
      <c r="AB251" s="497"/>
      <c r="AC251" s="497"/>
      <c r="AD251" s="497"/>
      <c r="AE251" s="497"/>
      <c r="AF251" s="497"/>
      <c r="AG251" s="497"/>
      <c r="AH251" s="497"/>
      <c r="AI251" s="497"/>
      <c r="AJ251" s="497"/>
      <c r="AK251" s="602">
        <f t="shared" si="23"/>
        <v>0</v>
      </c>
      <c r="AL251" s="25"/>
      <c r="AM251" s="25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296"/>
      <c r="BA251" s="296"/>
      <c r="BB251" s="296"/>
      <c r="BC251" s="296"/>
      <c r="BD251" s="296"/>
      <c r="BE251" s="296"/>
      <c r="BF251" s="296"/>
      <c r="BG251" s="296"/>
      <c r="BH251" s="296"/>
      <c r="BI251" s="296"/>
      <c r="BJ251" s="296"/>
      <c r="BK251" s="296"/>
      <c r="BL251" s="302"/>
    </row>
    <row r="252" spans="1:64" ht="15" customHeight="1">
      <c r="A252" s="442"/>
      <c r="B252" s="457"/>
      <c r="C252" s="223"/>
      <c r="D252" s="225"/>
      <c r="E252" s="251" t="str">
        <f>Manning!E257</f>
        <v>RESTAURANT MANAGER</v>
      </c>
      <c r="F252" s="251">
        <f>Manning!F257</f>
        <v>0</v>
      </c>
      <c r="G252" s="252">
        <f>Manning!H257</f>
        <v>0</v>
      </c>
      <c r="H252" s="252" t="str">
        <f>Manning!I257</f>
        <v>L</v>
      </c>
      <c r="I252" s="252">
        <f>Manning!J257</f>
        <v>0</v>
      </c>
      <c r="J252" s="252"/>
      <c r="K252" s="252">
        <f>Manning!K257</f>
        <v>0</v>
      </c>
      <c r="L252" s="252">
        <f>Manning!L257</f>
        <v>0</v>
      </c>
      <c r="M252" s="252">
        <f>Manning!M257</f>
        <v>0</v>
      </c>
      <c r="N252" s="252">
        <f>Manning!N257</f>
        <v>0</v>
      </c>
      <c r="O252" s="252">
        <f>Manning!O257</f>
        <v>0</v>
      </c>
      <c r="P252" s="252">
        <f>Manning!P257</f>
        <v>0</v>
      </c>
      <c r="Q252" s="252">
        <f>Manning!Q257</f>
        <v>0</v>
      </c>
      <c r="R252" s="252">
        <f>Manning!R257</f>
        <v>0</v>
      </c>
      <c r="S252" s="252">
        <f>Manning!S257</f>
        <v>0</v>
      </c>
      <c r="T252" s="252">
        <f>Manning!T257</f>
        <v>0</v>
      </c>
      <c r="U252" s="252">
        <f>Manning!U257</f>
        <v>0</v>
      </c>
      <c r="V252" s="252">
        <f>Manning!W257</f>
        <v>0</v>
      </c>
      <c r="W252" s="147"/>
      <c r="X252" s="498">
        <f>K252*'Salary Level'!$M257</f>
        <v>0</v>
      </c>
      <c r="Y252" s="498">
        <f>L252*'Salary Level'!$M257</f>
        <v>0</v>
      </c>
      <c r="Z252" s="498">
        <f>M252*'Salary Level'!$M257</f>
        <v>0</v>
      </c>
      <c r="AA252" s="498">
        <f>N252*'Salary Level'!$M257</f>
        <v>0</v>
      </c>
      <c r="AB252" s="498">
        <f>O252*'Salary Level'!$M257</f>
        <v>0</v>
      </c>
      <c r="AC252" s="498">
        <f>P252*'Salary Level'!$M257</f>
        <v>0</v>
      </c>
      <c r="AD252" s="498">
        <f>Q252*'Salary Level'!$M257</f>
        <v>0</v>
      </c>
      <c r="AE252" s="498">
        <f>R252*'Salary Level'!$M257</f>
        <v>0</v>
      </c>
      <c r="AF252" s="498">
        <f>S252*'Salary Level'!$M257</f>
        <v>0</v>
      </c>
      <c r="AG252" s="498">
        <f>T252*'Salary Level'!$M257</f>
        <v>0</v>
      </c>
      <c r="AH252" s="498">
        <f>U252*'Salary Level'!$M257</f>
        <v>0</v>
      </c>
      <c r="AI252" s="498">
        <f>V252*'Salary Level'!$M257</f>
        <v>0</v>
      </c>
      <c r="AJ252" s="498">
        <f>V252*'Salary Level'!$M257</f>
        <v>0</v>
      </c>
      <c r="AK252" s="602">
        <f t="shared" si="23"/>
        <v>0</v>
      </c>
      <c r="AL252" s="25"/>
      <c r="AM252" s="25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296"/>
      <c r="BA252" s="296"/>
      <c r="BB252" s="296"/>
      <c r="BC252" s="296"/>
      <c r="BD252" s="296"/>
      <c r="BE252" s="296"/>
      <c r="BF252" s="296"/>
      <c r="BG252" s="296"/>
      <c r="BH252" s="296"/>
      <c r="BI252" s="296"/>
      <c r="BJ252" s="296"/>
      <c r="BK252" s="296"/>
      <c r="BL252" s="302"/>
    </row>
    <row r="253" spans="1:64" ht="15" customHeight="1">
      <c r="A253" s="442"/>
      <c r="B253" s="457"/>
      <c r="C253" s="223"/>
      <c r="D253" s="225"/>
      <c r="E253" s="251" t="str">
        <f>Manning!E258</f>
        <v>ASSISTANT MANAGER</v>
      </c>
      <c r="F253" s="251">
        <f>Manning!F258</f>
        <v>0</v>
      </c>
      <c r="G253" s="252">
        <f>Manning!H258</f>
        <v>0</v>
      </c>
      <c r="H253" s="252" t="str">
        <f>Manning!I258</f>
        <v>L</v>
      </c>
      <c r="I253" s="252">
        <f>Manning!J258</f>
        <v>0</v>
      </c>
      <c r="J253" s="252"/>
      <c r="K253" s="252">
        <f>Manning!K258</f>
        <v>0</v>
      </c>
      <c r="L253" s="252">
        <f>Manning!L258</f>
        <v>0</v>
      </c>
      <c r="M253" s="252">
        <f>Manning!M258</f>
        <v>0</v>
      </c>
      <c r="N253" s="252">
        <f>Manning!N258</f>
        <v>0</v>
      </c>
      <c r="O253" s="252">
        <f>Manning!O258</f>
        <v>0</v>
      </c>
      <c r="P253" s="252">
        <f>Manning!P258</f>
        <v>0</v>
      </c>
      <c r="Q253" s="252">
        <f>Manning!Q258</f>
        <v>0</v>
      </c>
      <c r="R253" s="252">
        <f>Manning!R258</f>
        <v>0</v>
      </c>
      <c r="S253" s="252">
        <f>Manning!S258</f>
        <v>0</v>
      </c>
      <c r="T253" s="252">
        <f>Manning!T258</f>
        <v>0</v>
      </c>
      <c r="U253" s="252">
        <f>Manning!U258</f>
        <v>0</v>
      </c>
      <c r="V253" s="252">
        <f>Manning!W258</f>
        <v>0</v>
      </c>
      <c r="W253" s="147"/>
      <c r="X253" s="498">
        <f>K253*'Salary Level'!$M258</f>
        <v>0</v>
      </c>
      <c r="Y253" s="498">
        <f>L253*'Salary Level'!$M258</f>
        <v>0</v>
      </c>
      <c r="Z253" s="498">
        <f>M253*'Salary Level'!$M258</f>
        <v>0</v>
      </c>
      <c r="AA253" s="498">
        <f>N253*'Salary Level'!$M258</f>
        <v>0</v>
      </c>
      <c r="AB253" s="498">
        <f>O253*'Salary Level'!$M258</f>
        <v>0</v>
      </c>
      <c r="AC253" s="498">
        <f>P253*'Salary Level'!$M258</f>
        <v>0</v>
      </c>
      <c r="AD253" s="498">
        <f>Q253*'Salary Level'!$M258</f>
        <v>0</v>
      </c>
      <c r="AE253" s="498">
        <f>R253*'Salary Level'!$M258</f>
        <v>0</v>
      </c>
      <c r="AF253" s="498">
        <f>S253*'Salary Level'!$M258</f>
        <v>0</v>
      </c>
      <c r="AG253" s="498">
        <f>T253*'Salary Level'!$M258</f>
        <v>0</v>
      </c>
      <c r="AH253" s="498">
        <f>U253*'Salary Level'!$M258</f>
        <v>0</v>
      </c>
      <c r="AI253" s="498">
        <f>V253*'Salary Level'!$M258</f>
        <v>0</v>
      </c>
      <c r="AJ253" s="498">
        <f>V253*'Salary Level'!$M258</f>
        <v>0</v>
      </c>
      <c r="AK253" s="602">
        <f t="shared" si="23"/>
        <v>0</v>
      </c>
      <c r="AL253" s="25"/>
      <c r="AM253" s="25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296"/>
      <c r="BA253" s="296"/>
      <c r="BB253" s="296"/>
      <c r="BC253" s="296"/>
      <c r="BD253" s="296"/>
      <c r="BE253" s="296"/>
      <c r="BF253" s="296"/>
      <c r="BG253" s="296"/>
      <c r="BH253" s="296"/>
      <c r="BI253" s="296"/>
      <c r="BJ253" s="296"/>
      <c r="BK253" s="296"/>
      <c r="BL253" s="302"/>
    </row>
    <row r="254" spans="1:64" ht="15" customHeight="1">
      <c r="A254" s="442"/>
      <c r="B254" s="457"/>
      <c r="C254" s="223"/>
      <c r="D254" s="225"/>
      <c r="E254" s="251" t="str">
        <f>Manning!E259</f>
        <v>SUPERVISOR</v>
      </c>
      <c r="F254" s="251">
        <f>Manning!F259</f>
        <v>0</v>
      </c>
      <c r="G254" s="252">
        <f>Manning!H259</f>
        <v>0</v>
      </c>
      <c r="H254" s="252" t="str">
        <f>Manning!I259</f>
        <v>L</v>
      </c>
      <c r="I254" s="252">
        <f>Manning!J259</f>
        <v>0</v>
      </c>
      <c r="J254" s="252"/>
      <c r="K254" s="252">
        <f>Manning!K259</f>
        <v>0</v>
      </c>
      <c r="L254" s="252">
        <f>Manning!L259</f>
        <v>0</v>
      </c>
      <c r="M254" s="252">
        <f>Manning!M259</f>
        <v>0</v>
      </c>
      <c r="N254" s="252">
        <f>Manning!N259</f>
        <v>0</v>
      </c>
      <c r="O254" s="252">
        <f>Manning!O259</f>
        <v>0</v>
      </c>
      <c r="P254" s="252">
        <f>Manning!P259</f>
        <v>0</v>
      </c>
      <c r="Q254" s="252">
        <f>Manning!Q259</f>
        <v>0</v>
      </c>
      <c r="R254" s="252">
        <f>Manning!R259</f>
        <v>0</v>
      </c>
      <c r="S254" s="252">
        <f>Manning!S259</f>
        <v>0</v>
      </c>
      <c r="T254" s="252">
        <f>Manning!T259</f>
        <v>0</v>
      </c>
      <c r="U254" s="252">
        <f>Manning!U259</f>
        <v>0</v>
      </c>
      <c r="V254" s="252">
        <f>Manning!W259</f>
        <v>0</v>
      </c>
      <c r="W254" s="147"/>
      <c r="X254" s="498">
        <f>K254*'Salary Level'!$M259</f>
        <v>0</v>
      </c>
      <c r="Y254" s="498">
        <f>L254*'Salary Level'!$M259</f>
        <v>0</v>
      </c>
      <c r="Z254" s="498">
        <f>M254*'Salary Level'!$M259</f>
        <v>0</v>
      </c>
      <c r="AA254" s="498">
        <f>N254*'Salary Level'!$M259</f>
        <v>0</v>
      </c>
      <c r="AB254" s="498">
        <f>O254*'Salary Level'!$M259</f>
        <v>0</v>
      </c>
      <c r="AC254" s="498">
        <f>P254*'Salary Level'!$M259</f>
        <v>0</v>
      </c>
      <c r="AD254" s="498">
        <f>Q254*'Salary Level'!$M259</f>
        <v>0</v>
      </c>
      <c r="AE254" s="498">
        <f>R254*'Salary Level'!$M259</f>
        <v>0</v>
      </c>
      <c r="AF254" s="498">
        <f>S254*'Salary Level'!$M259</f>
        <v>0</v>
      </c>
      <c r="AG254" s="498">
        <f>T254*'Salary Level'!$M259</f>
        <v>0</v>
      </c>
      <c r="AH254" s="498">
        <f>U254*'Salary Level'!$M259</f>
        <v>0</v>
      </c>
      <c r="AI254" s="498">
        <f>V254*'Salary Level'!$M259</f>
        <v>0</v>
      </c>
      <c r="AJ254" s="498">
        <f>V254*'Salary Level'!$M259</f>
        <v>0</v>
      </c>
      <c r="AK254" s="602">
        <f t="shared" si="23"/>
        <v>0</v>
      </c>
      <c r="AL254" s="25"/>
      <c r="AM254" s="25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296"/>
      <c r="BA254" s="296"/>
      <c r="BB254" s="296"/>
      <c r="BC254" s="296"/>
      <c r="BD254" s="296"/>
      <c r="BE254" s="296"/>
      <c r="BF254" s="296"/>
      <c r="BG254" s="296"/>
      <c r="BH254" s="296"/>
      <c r="BI254" s="296"/>
      <c r="BJ254" s="296"/>
      <c r="BK254" s="296"/>
      <c r="BL254" s="302"/>
    </row>
    <row r="255" spans="1:64" ht="15" customHeight="1">
      <c r="A255" s="442"/>
      <c r="B255" s="457"/>
      <c r="C255" s="223"/>
      <c r="D255" s="225"/>
      <c r="E255" s="251" t="str">
        <f>Manning!E260</f>
        <v>CAPTAIN</v>
      </c>
      <c r="F255" s="251">
        <f>Manning!F260</f>
        <v>0</v>
      </c>
      <c r="G255" s="252">
        <f>Manning!H260</f>
        <v>0</v>
      </c>
      <c r="H255" s="252" t="str">
        <f>Manning!I260</f>
        <v>L</v>
      </c>
      <c r="I255" s="252">
        <f>Manning!J260</f>
        <v>0</v>
      </c>
      <c r="J255" s="252"/>
      <c r="K255" s="252">
        <f>Manning!K260</f>
        <v>0</v>
      </c>
      <c r="L255" s="252">
        <f>Manning!L260</f>
        <v>0</v>
      </c>
      <c r="M255" s="252">
        <f>Manning!M260</f>
        <v>0</v>
      </c>
      <c r="N255" s="252">
        <f>Manning!N260</f>
        <v>0</v>
      </c>
      <c r="O255" s="252">
        <f>Manning!O260</f>
        <v>0</v>
      </c>
      <c r="P255" s="252">
        <f>Manning!P260</f>
        <v>0</v>
      </c>
      <c r="Q255" s="252">
        <f>Manning!Q260</f>
        <v>0</v>
      </c>
      <c r="R255" s="252">
        <f>Manning!R260</f>
        <v>0</v>
      </c>
      <c r="S255" s="252">
        <f>Manning!S260</f>
        <v>0</v>
      </c>
      <c r="T255" s="252">
        <f>Manning!T260</f>
        <v>0</v>
      </c>
      <c r="U255" s="252">
        <f>Manning!U260</f>
        <v>0</v>
      </c>
      <c r="V255" s="252">
        <f>Manning!W260</f>
        <v>0</v>
      </c>
      <c r="W255" s="147"/>
      <c r="X255" s="498">
        <f>K255*'Salary Level'!$M260</f>
        <v>0</v>
      </c>
      <c r="Y255" s="498">
        <f>L255*'Salary Level'!$M260</f>
        <v>0</v>
      </c>
      <c r="Z255" s="498">
        <f>M255*'Salary Level'!$M260</f>
        <v>0</v>
      </c>
      <c r="AA255" s="498">
        <f>N255*'Salary Level'!$M260</f>
        <v>0</v>
      </c>
      <c r="AB255" s="498">
        <f>O255*'Salary Level'!$M260</f>
        <v>0</v>
      </c>
      <c r="AC255" s="498">
        <f>P255*'Salary Level'!$M260</f>
        <v>0</v>
      </c>
      <c r="AD255" s="498">
        <f>Q255*'Salary Level'!$M260</f>
        <v>0</v>
      </c>
      <c r="AE255" s="498">
        <f>R255*'Salary Level'!$M260</f>
        <v>0</v>
      </c>
      <c r="AF255" s="498">
        <f>S255*'Salary Level'!$M260</f>
        <v>0</v>
      </c>
      <c r="AG255" s="498">
        <f>T255*'Salary Level'!$M260</f>
        <v>0</v>
      </c>
      <c r="AH255" s="498">
        <f>U255*'Salary Level'!$M260</f>
        <v>0</v>
      </c>
      <c r="AI255" s="498">
        <f>V255*'Salary Level'!$M260</f>
        <v>0</v>
      </c>
      <c r="AJ255" s="498">
        <f>V255*'Salary Level'!$M260</f>
        <v>0</v>
      </c>
      <c r="AK255" s="602">
        <f t="shared" si="23"/>
        <v>0</v>
      </c>
      <c r="AL255" s="25"/>
      <c r="AM255" s="25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296"/>
      <c r="BA255" s="296"/>
      <c r="BB255" s="296"/>
      <c r="BC255" s="296"/>
      <c r="BD255" s="296"/>
      <c r="BE255" s="296"/>
      <c r="BF255" s="296"/>
      <c r="BG255" s="296"/>
      <c r="BH255" s="296"/>
      <c r="BI255" s="296"/>
      <c r="BJ255" s="296"/>
      <c r="BK255" s="296"/>
      <c r="BL255" s="302"/>
    </row>
    <row r="256" spans="1:64" ht="15" customHeight="1">
      <c r="A256" s="442"/>
      <c r="B256" s="457"/>
      <c r="C256" s="223"/>
      <c r="D256" s="225"/>
      <c r="E256" s="251" t="str">
        <f>Manning!E261</f>
        <v>HOSTESS</v>
      </c>
      <c r="F256" s="251">
        <f>Manning!F261</f>
        <v>0</v>
      </c>
      <c r="G256" s="252">
        <f>Manning!H261</f>
        <v>0</v>
      </c>
      <c r="H256" s="252" t="str">
        <f>Manning!I261</f>
        <v>L</v>
      </c>
      <c r="I256" s="252">
        <f>Manning!J261</f>
        <v>0</v>
      </c>
      <c r="J256" s="252"/>
      <c r="K256" s="252">
        <f>Manning!K261</f>
        <v>0</v>
      </c>
      <c r="L256" s="252">
        <f>Manning!L261</f>
        <v>0</v>
      </c>
      <c r="M256" s="252">
        <f>Manning!M261</f>
        <v>0</v>
      </c>
      <c r="N256" s="252">
        <f>Manning!N261</f>
        <v>0</v>
      </c>
      <c r="O256" s="252">
        <f>Manning!O261</f>
        <v>0</v>
      </c>
      <c r="P256" s="252">
        <f>Manning!P261</f>
        <v>0</v>
      </c>
      <c r="Q256" s="252">
        <f>Manning!Q261</f>
        <v>0</v>
      </c>
      <c r="R256" s="252">
        <f>Manning!R261</f>
        <v>0</v>
      </c>
      <c r="S256" s="252">
        <f>Manning!S261</f>
        <v>0</v>
      </c>
      <c r="T256" s="252">
        <f>Manning!T261</f>
        <v>0</v>
      </c>
      <c r="U256" s="252">
        <f>Manning!U261</f>
        <v>0</v>
      </c>
      <c r="V256" s="252">
        <f>Manning!W261</f>
        <v>0</v>
      </c>
      <c r="W256" s="147"/>
      <c r="X256" s="498">
        <f>K256*'Salary Level'!$M261</f>
        <v>0</v>
      </c>
      <c r="Y256" s="498">
        <f>L256*'Salary Level'!$M261</f>
        <v>0</v>
      </c>
      <c r="Z256" s="498">
        <f>M256*'Salary Level'!$M261</f>
        <v>0</v>
      </c>
      <c r="AA256" s="498">
        <f>N256*'Salary Level'!$M261</f>
        <v>0</v>
      </c>
      <c r="AB256" s="498">
        <f>O256*'Salary Level'!$M261</f>
        <v>0</v>
      </c>
      <c r="AC256" s="498">
        <f>P256*'Salary Level'!$M261</f>
        <v>0</v>
      </c>
      <c r="AD256" s="498">
        <f>Q256*'Salary Level'!$M261</f>
        <v>0</v>
      </c>
      <c r="AE256" s="498">
        <f>R256*'Salary Level'!$M261</f>
        <v>0</v>
      </c>
      <c r="AF256" s="498">
        <f>S256*'Salary Level'!$M261</f>
        <v>0</v>
      </c>
      <c r="AG256" s="498">
        <f>T256*'Salary Level'!$M261</f>
        <v>0</v>
      </c>
      <c r="AH256" s="498">
        <f>U256*'Salary Level'!$M261</f>
        <v>0</v>
      </c>
      <c r="AI256" s="498">
        <f>V256*'Salary Level'!$M261</f>
        <v>0</v>
      </c>
      <c r="AJ256" s="498">
        <f>V256*'Salary Level'!$M261</f>
        <v>0</v>
      </c>
      <c r="AK256" s="602">
        <f t="shared" si="23"/>
        <v>0</v>
      </c>
      <c r="AL256" s="25"/>
      <c r="AM256" s="25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296"/>
      <c r="BA256" s="296"/>
      <c r="BB256" s="296"/>
      <c r="BC256" s="296"/>
      <c r="BD256" s="296"/>
      <c r="BE256" s="296"/>
      <c r="BF256" s="296"/>
      <c r="BG256" s="296"/>
      <c r="BH256" s="296"/>
      <c r="BI256" s="296"/>
      <c r="BJ256" s="296"/>
      <c r="BK256" s="296"/>
      <c r="BL256" s="302"/>
    </row>
    <row r="257" spans="1:64" ht="15" customHeight="1">
      <c r="A257" s="442"/>
      <c r="B257" s="457"/>
      <c r="C257" s="223"/>
      <c r="D257" s="225"/>
      <c r="E257" s="251" t="str">
        <f>Manning!E262</f>
        <v>WAITER</v>
      </c>
      <c r="F257" s="251">
        <f>Manning!F262</f>
        <v>0</v>
      </c>
      <c r="G257" s="252">
        <f>Manning!H262</f>
        <v>3</v>
      </c>
      <c r="H257" s="252" t="str">
        <f>Manning!I262</f>
        <v>L</v>
      </c>
      <c r="I257" s="252">
        <f>Manning!J262</f>
        <v>0</v>
      </c>
      <c r="J257" s="252"/>
      <c r="K257" s="252">
        <f>Manning!K262</f>
        <v>0</v>
      </c>
      <c r="L257" s="252">
        <f>Manning!L262</f>
        <v>0</v>
      </c>
      <c r="M257" s="252">
        <f>Manning!M262</f>
        <v>0</v>
      </c>
      <c r="N257" s="252">
        <f>Manning!N262</f>
        <v>0</v>
      </c>
      <c r="O257" s="252">
        <f>Manning!O262</f>
        <v>0</v>
      </c>
      <c r="P257" s="252">
        <f>Manning!P262</f>
        <v>0</v>
      </c>
      <c r="Q257" s="252">
        <f>Manning!Q262</f>
        <v>0</v>
      </c>
      <c r="R257" s="252">
        <f>Manning!R262</f>
        <v>0</v>
      </c>
      <c r="S257" s="252">
        <f>Manning!S262</f>
        <v>0</v>
      </c>
      <c r="T257" s="252">
        <f>Manning!T262</f>
        <v>0</v>
      </c>
      <c r="U257" s="252">
        <f>Manning!U262</f>
        <v>0</v>
      </c>
      <c r="V257" s="252">
        <f>Manning!W262</f>
        <v>3</v>
      </c>
      <c r="W257" s="147"/>
      <c r="X257" s="498">
        <f>K257*'Salary Level'!$M262</f>
        <v>0</v>
      </c>
      <c r="Y257" s="498">
        <f>L257*'Salary Level'!$M262</f>
        <v>0</v>
      </c>
      <c r="Z257" s="498">
        <f>M257*'Salary Level'!$M262</f>
        <v>0</v>
      </c>
      <c r="AA257" s="498">
        <f>N257*'Salary Level'!$M262</f>
        <v>0</v>
      </c>
      <c r="AB257" s="498">
        <f>O257*'Salary Level'!$M262</f>
        <v>0</v>
      </c>
      <c r="AC257" s="498">
        <f>P257*'Salary Level'!$M262</f>
        <v>0</v>
      </c>
      <c r="AD257" s="498">
        <f>Q257*'Salary Level'!$M262</f>
        <v>0</v>
      </c>
      <c r="AE257" s="498">
        <f>R257*'Salary Level'!$M262</f>
        <v>0</v>
      </c>
      <c r="AF257" s="498">
        <f>S257*'Salary Level'!$M262</f>
        <v>0</v>
      </c>
      <c r="AG257" s="498">
        <f>T257*'Salary Level'!$M262</f>
        <v>0</v>
      </c>
      <c r="AH257" s="498">
        <f>U257*'Salary Level'!$M262</f>
        <v>0</v>
      </c>
      <c r="AI257" s="498">
        <f>V257*'Salary Level'!$M262</f>
        <v>9585</v>
      </c>
      <c r="AJ257" s="498">
        <f>V257*'Salary Level'!$M262</f>
        <v>9585</v>
      </c>
      <c r="AK257" s="602">
        <f t="shared" si="23"/>
        <v>19170</v>
      </c>
      <c r="AL257" s="25"/>
      <c r="AM257" s="25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296"/>
      <c r="BA257" s="296"/>
      <c r="BB257" s="296"/>
      <c r="BC257" s="296"/>
      <c r="BD257" s="296"/>
      <c r="BE257" s="296"/>
      <c r="BF257" s="296"/>
      <c r="BG257" s="296"/>
      <c r="BH257" s="296"/>
      <c r="BI257" s="296"/>
      <c r="BJ257" s="296"/>
      <c r="BK257" s="296"/>
      <c r="BL257" s="302"/>
    </row>
    <row r="258" spans="1:64" ht="15" customHeight="1">
      <c r="A258" s="442"/>
      <c r="B258" s="457"/>
      <c r="C258" s="223"/>
      <c r="D258" s="225"/>
      <c r="E258" s="251" t="str">
        <f>Manning!E263</f>
        <v>ADDITIONAL POSITION 1</v>
      </c>
      <c r="F258" s="251"/>
      <c r="G258" s="252">
        <f>Manning!H263</f>
        <v>0</v>
      </c>
      <c r="H258" s="252" t="str">
        <f>Manning!I263</f>
        <v>L</v>
      </c>
      <c r="I258" s="252">
        <f>Manning!J263</f>
        <v>0</v>
      </c>
      <c r="J258" s="252"/>
      <c r="K258" s="252">
        <f>Manning!K263</f>
        <v>0</v>
      </c>
      <c r="L258" s="252">
        <f>Manning!L263</f>
        <v>0</v>
      </c>
      <c r="M258" s="252">
        <f>Manning!M263</f>
        <v>0</v>
      </c>
      <c r="N258" s="252">
        <f>Manning!N263</f>
        <v>0</v>
      </c>
      <c r="O258" s="252">
        <f>Manning!O263</f>
        <v>0</v>
      </c>
      <c r="P258" s="252">
        <f>Manning!P263</f>
        <v>0</v>
      </c>
      <c r="Q258" s="252">
        <f>Manning!Q263</f>
        <v>0</v>
      </c>
      <c r="R258" s="252">
        <f>Manning!R263</f>
        <v>0</v>
      </c>
      <c r="S258" s="252">
        <f>Manning!S263</f>
        <v>0</v>
      </c>
      <c r="T258" s="252">
        <f>Manning!T263</f>
        <v>0</v>
      </c>
      <c r="U258" s="252">
        <f>Manning!U263</f>
        <v>0</v>
      </c>
      <c r="V258" s="252">
        <f>Manning!W263</f>
        <v>0</v>
      </c>
      <c r="W258" s="146"/>
      <c r="X258" s="498">
        <f>K258*'Salary Level'!$M263</f>
        <v>0</v>
      </c>
      <c r="Y258" s="498">
        <f>L258*'Salary Level'!$M263</f>
        <v>0</v>
      </c>
      <c r="Z258" s="498">
        <f>M258*'Salary Level'!$M263</f>
        <v>0</v>
      </c>
      <c r="AA258" s="498">
        <f>N258*'Salary Level'!$M263</f>
        <v>0</v>
      </c>
      <c r="AB258" s="498">
        <f>O258*'Salary Level'!$M263</f>
        <v>0</v>
      </c>
      <c r="AC258" s="498">
        <f>P258*'Salary Level'!$M263</f>
        <v>0</v>
      </c>
      <c r="AD258" s="498">
        <f>Q258*'Salary Level'!$M263</f>
        <v>0</v>
      </c>
      <c r="AE258" s="498">
        <f>R258*'Salary Level'!$M263</f>
        <v>0</v>
      </c>
      <c r="AF258" s="498">
        <f>S258*'Salary Level'!$M263</f>
        <v>0</v>
      </c>
      <c r="AG258" s="498">
        <f>T258*'Salary Level'!$M263</f>
        <v>0</v>
      </c>
      <c r="AH258" s="498">
        <f>U258*'Salary Level'!$M263</f>
        <v>0</v>
      </c>
      <c r="AI258" s="498">
        <f>V258*'Salary Level'!$M263</f>
        <v>0</v>
      </c>
      <c r="AJ258" s="498">
        <f>V258*'Salary Level'!$M263</f>
        <v>0</v>
      </c>
      <c r="AK258" s="602">
        <f t="shared" si="23"/>
        <v>0</v>
      </c>
      <c r="AL258" s="25"/>
      <c r="AM258" s="25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296"/>
      <c r="BA258" s="296"/>
      <c r="BB258" s="296"/>
      <c r="BC258" s="296"/>
      <c r="BD258" s="296"/>
      <c r="BE258" s="296"/>
      <c r="BF258" s="296"/>
      <c r="BG258" s="296"/>
      <c r="BH258" s="296"/>
      <c r="BI258" s="296"/>
      <c r="BJ258" s="296"/>
      <c r="BK258" s="296"/>
      <c r="BL258" s="302"/>
    </row>
    <row r="259" spans="1:64" ht="15" customHeight="1">
      <c r="A259" s="442"/>
      <c r="B259" s="457"/>
      <c r="C259" s="223"/>
      <c r="D259" s="225"/>
      <c r="E259" s="251" t="str">
        <f>Manning!E264</f>
        <v>ADDITIONAL POSITION 2</v>
      </c>
      <c r="F259" s="251"/>
      <c r="G259" s="252">
        <f>Manning!H264</f>
        <v>0</v>
      </c>
      <c r="H259" s="252" t="str">
        <f>Manning!I264</f>
        <v>L</v>
      </c>
      <c r="I259" s="252">
        <f>Manning!J264</f>
        <v>0</v>
      </c>
      <c r="J259" s="252"/>
      <c r="K259" s="252">
        <f>Manning!K264</f>
        <v>0</v>
      </c>
      <c r="L259" s="252">
        <f>Manning!L264</f>
        <v>0</v>
      </c>
      <c r="M259" s="252">
        <f>Manning!M264</f>
        <v>0</v>
      </c>
      <c r="N259" s="252">
        <f>Manning!N264</f>
        <v>0</v>
      </c>
      <c r="O259" s="252">
        <f>Manning!O264</f>
        <v>0</v>
      </c>
      <c r="P259" s="252">
        <f>Manning!P264</f>
        <v>0</v>
      </c>
      <c r="Q259" s="252">
        <f>Manning!Q264</f>
        <v>0</v>
      </c>
      <c r="R259" s="252">
        <f>Manning!R264</f>
        <v>0</v>
      </c>
      <c r="S259" s="252">
        <f>Manning!S264</f>
        <v>0</v>
      </c>
      <c r="T259" s="252">
        <f>Manning!T264</f>
        <v>0</v>
      </c>
      <c r="U259" s="252">
        <f>Manning!U264</f>
        <v>0</v>
      </c>
      <c r="V259" s="252">
        <f>Manning!W264</f>
        <v>0</v>
      </c>
      <c r="W259" s="146"/>
      <c r="X259" s="498">
        <f>K259*'Salary Level'!$M264</f>
        <v>0</v>
      </c>
      <c r="Y259" s="498">
        <f>L259*'Salary Level'!$M264</f>
        <v>0</v>
      </c>
      <c r="Z259" s="498">
        <f>M259*'Salary Level'!$M264</f>
        <v>0</v>
      </c>
      <c r="AA259" s="498">
        <f>N259*'Salary Level'!$M264</f>
        <v>0</v>
      </c>
      <c r="AB259" s="498">
        <f>O259*'Salary Level'!$M264</f>
        <v>0</v>
      </c>
      <c r="AC259" s="498">
        <f>P259*'Salary Level'!$M264</f>
        <v>0</v>
      </c>
      <c r="AD259" s="498">
        <f>Q259*'Salary Level'!$M264</f>
        <v>0</v>
      </c>
      <c r="AE259" s="498">
        <f>R259*'Salary Level'!$M264</f>
        <v>0</v>
      </c>
      <c r="AF259" s="498">
        <f>S259*'Salary Level'!$M264</f>
        <v>0</v>
      </c>
      <c r="AG259" s="498">
        <f>T259*'Salary Level'!$M264</f>
        <v>0</v>
      </c>
      <c r="AH259" s="498">
        <f>U259*'Salary Level'!$M264</f>
        <v>0</v>
      </c>
      <c r="AI259" s="498">
        <f>V259*'Salary Level'!$M264</f>
        <v>0</v>
      </c>
      <c r="AJ259" s="498">
        <f>V259*'Salary Level'!$M264</f>
        <v>0</v>
      </c>
      <c r="AK259" s="602">
        <f t="shared" si="23"/>
        <v>0</v>
      </c>
      <c r="AL259" s="25"/>
      <c r="AM259" s="25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296"/>
      <c r="BA259" s="296"/>
      <c r="BB259" s="296"/>
      <c r="BC259" s="296"/>
      <c r="BD259" s="296"/>
      <c r="BE259" s="296"/>
      <c r="BF259" s="296"/>
      <c r="BG259" s="296"/>
      <c r="BH259" s="296"/>
      <c r="BI259" s="296"/>
      <c r="BJ259" s="296"/>
      <c r="BK259" s="296"/>
      <c r="BL259" s="302"/>
    </row>
    <row r="260" spans="1:64" ht="15" customHeight="1">
      <c r="A260" s="442"/>
      <c r="B260" s="457"/>
      <c r="C260" s="223"/>
      <c r="D260" s="225"/>
      <c r="E260" s="216"/>
      <c r="F260" s="216"/>
      <c r="G260" s="216"/>
      <c r="H260" s="216"/>
      <c r="I260" s="216"/>
      <c r="J260" s="216"/>
      <c r="K260" s="274"/>
      <c r="L260" s="274"/>
      <c r="M260" s="274"/>
      <c r="N260" s="274"/>
      <c r="O260" s="274"/>
      <c r="P260" s="274"/>
      <c r="Q260" s="274"/>
      <c r="R260" s="274"/>
      <c r="S260" s="274"/>
      <c r="T260" s="274"/>
      <c r="U260" s="274"/>
      <c r="V260" s="274"/>
      <c r="W260" s="61"/>
      <c r="X260" s="499"/>
      <c r="Y260" s="499"/>
      <c r="Z260" s="499"/>
      <c r="AA260" s="499"/>
      <c r="AB260" s="499"/>
      <c r="AC260" s="499"/>
      <c r="AD260" s="499"/>
      <c r="AE260" s="499"/>
      <c r="AF260" s="499"/>
      <c r="AG260" s="499"/>
      <c r="AH260" s="499"/>
      <c r="AI260" s="499"/>
      <c r="AJ260" s="499"/>
      <c r="AK260" s="602">
        <f t="shared" si="23"/>
        <v>0</v>
      </c>
      <c r="AL260" s="163"/>
      <c r="AM260" s="163"/>
      <c r="AN260" s="174"/>
      <c r="AO260" s="174"/>
      <c r="AP260" s="174"/>
      <c r="AQ260" s="174"/>
      <c r="AR260" s="174"/>
      <c r="AS260" s="174"/>
      <c r="AT260" s="174"/>
      <c r="AU260" s="174"/>
      <c r="AV260" s="174"/>
      <c r="AW260" s="174"/>
      <c r="AX260" s="14"/>
      <c r="AY260" s="163"/>
      <c r="AZ260" s="293"/>
      <c r="BA260" s="293"/>
      <c r="BB260" s="293"/>
      <c r="BC260" s="293"/>
      <c r="BD260" s="293"/>
      <c r="BE260" s="293"/>
      <c r="BF260" s="293"/>
      <c r="BG260" s="293"/>
      <c r="BH260" s="293"/>
      <c r="BI260" s="293"/>
      <c r="BJ260" s="293"/>
      <c r="BK260" s="293"/>
      <c r="BL260" s="293"/>
    </row>
    <row r="261" spans="1:64" ht="15" customHeight="1">
      <c r="A261" s="442"/>
      <c r="B261" s="457"/>
      <c r="C261" s="223"/>
      <c r="D261" s="225"/>
      <c r="E261" s="221" t="str">
        <f>"TOTAL "&amp;E250</f>
        <v>TOTAL RECREATION BAR</v>
      </c>
      <c r="F261" s="221"/>
      <c r="G261" s="226">
        <f>SUM(G251:G260)</f>
        <v>3</v>
      </c>
      <c r="H261" s="221"/>
      <c r="I261" s="221"/>
      <c r="J261" s="221"/>
      <c r="K261" s="226">
        <f>Manning!K266</f>
        <v>0</v>
      </c>
      <c r="L261" s="226">
        <f>Manning!L266</f>
        <v>0</v>
      </c>
      <c r="M261" s="226">
        <f>Manning!M266</f>
        <v>0</v>
      </c>
      <c r="N261" s="226">
        <f>Manning!N266</f>
        <v>0</v>
      </c>
      <c r="O261" s="226">
        <f>Manning!O266</f>
        <v>0</v>
      </c>
      <c r="P261" s="226">
        <f>Manning!P266</f>
        <v>0</v>
      </c>
      <c r="Q261" s="226">
        <f>Manning!Q266</f>
        <v>0</v>
      </c>
      <c r="R261" s="226">
        <f>Manning!R266</f>
        <v>0</v>
      </c>
      <c r="S261" s="226">
        <f>Manning!S266</f>
        <v>0</v>
      </c>
      <c r="T261" s="226">
        <f>Manning!T266</f>
        <v>0</v>
      </c>
      <c r="U261" s="226">
        <f>Manning!U266</f>
        <v>0</v>
      </c>
      <c r="V261" s="226">
        <f>Manning!W266</f>
        <v>3</v>
      </c>
      <c r="W261" s="57"/>
      <c r="X261" s="507">
        <f>SUM(X251:X260)</f>
        <v>0</v>
      </c>
      <c r="Y261" s="507">
        <f t="shared" ref="Y261:AI261" si="28">SUM(Y251:Y260)</f>
        <v>0</v>
      </c>
      <c r="Z261" s="507">
        <f t="shared" si="28"/>
        <v>0</v>
      </c>
      <c r="AA261" s="507">
        <f t="shared" si="28"/>
        <v>0</v>
      </c>
      <c r="AB261" s="507">
        <f t="shared" si="28"/>
        <v>0</v>
      </c>
      <c r="AC261" s="507">
        <f t="shared" si="28"/>
        <v>0</v>
      </c>
      <c r="AD261" s="507">
        <f t="shared" si="28"/>
        <v>0</v>
      </c>
      <c r="AE261" s="507">
        <f t="shared" si="28"/>
        <v>0</v>
      </c>
      <c r="AF261" s="507">
        <f t="shared" si="28"/>
        <v>0</v>
      </c>
      <c r="AG261" s="507">
        <f t="shared" si="28"/>
        <v>0</v>
      </c>
      <c r="AH261" s="507">
        <f t="shared" si="28"/>
        <v>0</v>
      </c>
      <c r="AI261" s="507">
        <f t="shared" si="28"/>
        <v>9585</v>
      </c>
      <c r="AJ261" s="507">
        <f>SUM(AJ251:AJ260)</f>
        <v>9585</v>
      </c>
      <c r="AK261" s="602">
        <f t="shared" si="23"/>
        <v>19170</v>
      </c>
      <c r="AX261" s="14"/>
      <c r="AZ261" s="48"/>
      <c r="BA261" s="48"/>
    </row>
    <row r="262" spans="1:64" ht="15" customHeight="1">
      <c r="A262" s="442"/>
      <c r="B262" s="457"/>
      <c r="C262" s="223"/>
      <c r="D262" s="245"/>
      <c r="E262" s="230"/>
      <c r="F262" s="230"/>
      <c r="G262" s="230"/>
      <c r="H262" s="230"/>
      <c r="I262" s="230"/>
      <c r="J262" s="230"/>
      <c r="K262" s="281"/>
      <c r="L262" s="281"/>
      <c r="M262" s="281"/>
      <c r="N262" s="281"/>
      <c r="O262" s="281"/>
      <c r="P262" s="281"/>
      <c r="Q262" s="281"/>
      <c r="R262" s="281"/>
      <c r="S262" s="281"/>
      <c r="T262" s="281"/>
      <c r="U262" s="281"/>
      <c r="V262" s="281"/>
      <c r="W262" s="65"/>
      <c r="X262" s="528"/>
      <c r="Y262" s="528"/>
      <c r="Z262" s="528"/>
      <c r="AA262" s="528"/>
      <c r="AB262" s="528"/>
      <c r="AC262" s="528"/>
      <c r="AD262" s="528"/>
      <c r="AE262" s="528"/>
      <c r="AF262" s="528"/>
      <c r="AG262" s="528"/>
      <c r="AH262" s="528"/>
      <c r="AI262" s="528"/>
      <c r="AJ262" s="529"/>
      <c r="AK262" s="602">
        <f t="shared" si="23"/>
        <v>0</v>
      </c>
      <c r="AL262" s="163"/>
      <c r="AM262" s="163"/>
      <c r="AN262" s="174"/>
      <c r="AO262" s="174"/>
      <c r="AP262" s="174"/>
      <c r="AQ262" s="174"/>
      <c r="AR262" s="174"/>
      <c r="AS262" s="174"/>
      <c r="AT262" s="174"/>
      <c r="AU262" s="174"/>
      <c r="AV262" s="174"/>
      <c r="AW262" s="174"/>
      <c r="AX262" s="14"/>
      <c r="AY262" s="163"/>
      <c r="AZ262" s="306"/>
      <c r="BA262" s="306"/>
      <c r="BB262" s="306"/>
      <c r="BC262" s="306"/>
      <c r="BD262" s="306"/>
      <c r="BE262" s="306"/>
      <c r="BF262" s="306"/>
      <c r="BG262" s="306"/>
      <c r="BH262" s="306"/>
      <c r="BI262" s="306"/>
      <c r="BJ262" s="306"/>
      <c r="BK262" s="306"/>
      <c r="BL262" s="306"/>
    </row>
    <row r="263" spans="1:64" ht="15" customHeight="1">
      <c r="A263" s="442"/>
      <c r="B263" s="457"/>
      <c r="C263" s="223"/>
      <c r="D263" s="225"/>
      <c r="E263" s="212" t="str">
        <f>Manning!E268</f>
        <v>BAVARIA DELI</v>
      </c>
      <c r="F263" s="212"/>
      <c r="G263" s="212"/>
      <c r="H263" s="212"/>
      <c r="I263" s="212"/>
      <c r="J263" s="212"/>
      <c r="K263" s="276"/>
      <c r="L263" s="276"/>
      <c r="M263" s="276"/>
      <c r="N263" s="276"/>
      <c r="O263" s="276"/>
      <c r="P263" s="276"/>
      <c r="Q263" s="276"/>
      <c r="R263" s="276"/>
      <c r="S263" s="276"/>
      <c r="T263" s="276"/>
      <c r="U263" s="276"/>
      <c r="V263" s="276"/>
      <c r="W263" s="72"/>
      <c r="X263" s="496"/>
      <c r="Y263" s="496"/>
      <c r="Z263" s="496"/>
      <c r="AA263" s="496"/>
      <c r="AB263" s="496"/>
      <c r="AC263" s="496"/>
      <c r="AD263" s="496"/>
      <c r="AE263" s="496"/>
      <c r="AF263" s="496"/>
      <c r="AG263" s="496"/>
      <c r="AH263" s="496"/>
      <c r="AI263" s="496"/>
      <c r="AJ263" s="496"/>
      <c r="AK263" s="602">
        <f t="shared" si="23"/>
        <v>0</v>
      </c>
    </row>
    <row r="264" spans="1:64" ht="15" customHeight="1">
      <c r="A264" s="442"/>
      <c r="B264" s="457"/>
      <c r="C264" s="223"/>
      <c r="D264" s="225"/>
      <c r="E264" s="213"/>
      <c r="F264" s="213"/>
      <c r="G264" s="213"/>
      <c r="H264" s="213"/>
      <c r="I264" s="213"/>
      <c r="J264" s="213"/>
      <c r="K264" s="277"/>
      <c r="L264" s="277"/>
      <c r="M264" s="277"/>
      <c r="N264" s="277"/>
      <c r="O264" s="277"/>
      <c r="P264" s="277"/>
      <c r="Q264" s="277"/>
      <c r="R264" s="277"/>
      <c r="S264" s="277"/>
      <c r="T264" s="277"/>
      <c r="U264" s="277"/>
      <c r="V264" s="277"/>
      <c r="W264" s="55"/>
      <c r="X264" s="497"/>
      <c r="Y264" s="497"/>
      <c r="Z264" s="497"/>
      <c r="AA264" s="497"/>
      <c r="AB264" s="497"/>
      <c r="AC264" s="497"/>
      <c r="AD264" s="497"/>
      <c r="AE264" s="497"/>
      <c r="AF264" s="497"/>
      <c r="AG264" s="497"/>
      <c r="AH264" s="497"/>
      <c r="AI264" s="497"/>
      <c r="AJ264" s="497"/>
      <c r="AK264" s="602">
        <f t="shared" si="23"/>
        <v>0</v>
      </c>
      <c r="AL264" s="32"/>
      <c r="AM264" s="32"/>
      <c r="BB264" s="50"/>
    </row>
    <row r="265" spans="1:64" ht="15" customHeight="1">
      <c r="A265" s="442"/>
      <c r="B265" s="457"/>
      <c r="C265" s="223"/>
      <c r="D265" s="225"/>
      <c r="E265" s="214" t="str">
        <f>Manning!E270</f>
        <v>MANAGER</v>
      </c>
      <c r="F265" s="214">
        <f>Manning!F270</f>
        <v>0</v>
      </c>
      <c r="G265" s="254">
        <f>Manning!H270</f>
        <v>0</v>
      </c>
      <c r="H265" s="254" t="str">
        <f>Manning!I270</f>
        <v>L</v>
      </c>
      <c r="I265" s="254">
        <f>Manning!J270</f>
        <v>0</v>
      </c>
      <c r="J265" s="254"/>
      <c r="K265" s="254">
        <f>Manning!K270</f>
        <v>0</v>
      </c>
      <c r="L265" s="254">
        <f>Manning!L270</f>
        <v>0</v>
      </c>
      <c r="M265" s="254">
        <f>Manning!M270</f>
        <v>0</v>
      </c>
      <c r="N265" s="254">
        <f>Manning!N270</f>
        <v>0</v>
      </c>
      <c r="O265" s="254">
        <f>Manning!O270</f>
        <v>0</v>
      </c>
      <c r="P265" s="254">
        <f>Manning!P270</f>
        <v>0</v>
      </c>
      <c r="Q265" s="254">
        <f>Manning!Q270</f>
        <v>0</v>
      </c>
      <c r="R265" s="254">
        <f>Manning!R270</f>
        <v>0</v>
      </c>
      <c r="S265" s="254">
        <f>Manning!S270</f>
        <v>0</v>
      </c>
      <c r="T265" s="254">
        <f>Manning!T270</f>
        <v>0</v>
      </c>
      <c r="U265" s="254">
        <f>Manning!U270</f>
        <v>0</v>
      </c>
      <c r="V265" s="254">
        <f>Manning!W270</f>
        <v>0</v>
      </c>
      <c r="W265" s="154"/>
      <c r="X265" s="530">
        <f>K265*'Salary Level'!$M270</f>
        <v>0</v>
      </c>
      <c r="Y265" s="530">
        <f>L265*'Salary Level'!$M270</f>
        <v>0</v>
      </c>
      <c r="Z265" s="530">
        <f>M265*'Salary Level'!$M270</f>
        <v>0</v>
      </c>
      <c r="AA265" s="530">
        <f>N265*'Salary Level'!$M270</f>
        <v>0</v>
      </c>
      <c r="AB265" s="530">
        <f>O265*'Salary Level'!$M270</f>
        <v>0</v>
      </c>
      <c r="AC265" s="530">
        <f>P265*'Salary Level'!$M270</f>
        <v>0</v>
      </c>
      <c r="AD265" s="530">
        <f>Q265*'Salary Level'!$M270</f>
        <v>0</v>
      </c>
      <c r="AE265" s="498">
        <f>R265*'Salary Level'!$M270</f>
        <v>0</v>
      </c>
      <c r="AF265" s="498">
        <f>S265*'Salary Level'!$M270</f>
        <v>0</v>
      </c>
      <c r="AG265" s="498">
        <f>T265*'Salary Level'!$M270</f>
        <v>0</v>
      </c>
      <c r="AH265" s="498">
        <f>U265*'Salary Level'!$M270</f>
        <v>0</v>
      </c>
      <c r="AI265" s="498">
        <f>V265*'Salary Level'!$M270</f>
        <v>0</v>
      </c>
      <c r="AJ265" s="498">
        <f>V265*'Salary Level'!$M270</f>
        <v>0</v>
      </c>
      <c r="AK265" s="602">
        <f t="shared" si="23"/>
        <v>0</v>
      </c>
      <c r="AL265" s="32"/>
      <c r="AM265" s="32"/>
      <c r="BB265" s="50"/>
    </row>
    <row r="266" spans="1:64" ht="15" customHeight="1">
      <c r="A266" s="442"/>
      <c r="B266" s="457"/>
      <c r="C266" s="223"/>
      <c r="D266" s="225"/>
      <c r="E266" s="214" t="str">
        <f>Manning!E271</f>
        <v>ASSISTANT MANAGER</v>
      </c>
      <c r="F266" s="214">
        <f>Manning!F271</f>
        <v>0</v>
      </c>
      <c r="G266" s="254">
        <f>Manning!H271</f>
        <v>0</v>
      </c>
      <c r="H266" s="254" t="str">
        <f>Manning!I271</f>
        <v>L</v>
      </c>
      <c r="I266" s="254">
        <f>Manning!J271</f>
        <v>0</v>
      </c>
      <c r="J266" s="254"/>
      <c r="K266" s="254">
        <f>Manning!K271</f>
        <v>0</v>
      </c>
      <c r="L266" s="254">
        <f>Manning!L271</f>
        <v>0</v>
      </c>
      <c r="M266" s="254">
        <f>Manning!M271</f>
        <v>0</v>
      </c>
      <c r="N266" s="254">
        <f>Manning!N271</f>
        <v>0</v>
      </c>
      <c r="O266" s="254">
        <f>Manning!O271</f>
        <v>0</v>
      </c>
      <c r="P266" s="254">
        <f>Manning!P271</f>
        <v>0</v>
      </c>
      <c r="Q266" s="254">
        <f>Manning!Q271</f>
        <v>0</v>
      </c>
      <c r="R266" s="254">
        <f>Manning!R271</f>
        <v>0</v>
      </c>
      <c r="S266" s="254">
        <f>Manning!S271</f>
        <v>0</v>
      </c>
      <c r="T266" s="254">
        <f>Manning!T271</f>
        <v>0</v>
      </c>
      <c r="U266" s="254">
        <f>Manning!U271</f>
        <v>0</v>
      </c>
      <c r="V266" s="254">
        <f>Manning!W271</f>
        <v>0</v>
      </c>
      <c r="W266" s="151"/>
      <c r="X266" s="516">
        <f>K266*'Salary Level'!$M271</f>
        <v>0</v>
      </c>
      <c r="Y266" s="516">
        <f>L266*'Salary Level'!$M271</f>
        <v>0</v>
      </c>
      <c r="Z266" s="516">
        <f>M266*'Salary Level'!$M271</f>
        <v>0</v>
      </c>
      <c r="AA266" s="516">
        <f>N266*'Salary Level'!$M271</f>
        <v>0</v>
      </c>
      <c r="AB266" s="516">
        <f>O266*'Salary Level'!$M271</f>
        <v>0</v>
      </c>
      <c r="AC266" s="516">
        <f>P266*'Salary Level'!$M271</f>
        <v>0</v>
      </c>
      <c r="AD266" s="516">
        <f>Q266*'Salary Level'!$M271</f>
        <v>0</v>
      </c>
      <c r="AE266" s="498">
        <f>R266*'Salary Level'!$M271</f>
        <v>0</v>
      </c>
      <c r="AF266" s="516">
        <f>S266*'Salary Level'!$M271</f>
        <v>0</v>
      </c>
      <c r="AG266" s="498">
        <f>T266*'Salary Level'!$M271</f>
        <v>0</v>
      </c>
      <c r="AH266" s="516">
        <f>U266*'Salary Level'!$M271</f>
        <v>0</v>
      </c>
      <c r="AI266" s="498">
        <f>V266*'Salary Level'!$M271</f>
        <v>0</v>
      </c>
      <c r="AJ266" s="498">
        <f>V266*'Salary Level'!$M271</f>
        <v>0</v>
      </c>
      <c r="AK266" s="602">
        <f t="shared" si="23"/>
        <v>0</v>
      </c>
      <c r="AL266" s="25"/>
      <c r="AM266" s="25"/>
      <c r="AN266" s="24"/>
      <c r="AO266" s="24"/>
      <c r="AP266" s="24"/>
      <c r="AQ266" s="24"/>
      <c r="AR266" s="24"/>
      <c r="AS266" s="24"/>
      <c r="AT266" s="24"/>
      <c r="AV266" s="24"/>
      <c r="AW266" s="24"/>
      <c r="AX266" s="24"/>
      <c r="AY266" s="24"/>
      <c r="AZ266" s="24"/>
      <c r="BA266" s="24"/>
    </row>
    <row r="267" spans="1:64" ht="15" customHeight="1">
      <c r="A267" s="442"/>
      <c r="B267" s="457"/>
      <c r="C267" s="223"/>
      <c r="D267" s="225"/>
      <c r="E267" s="214" t="str">
        <f>Manning!E272</f>
        <v>SUPERVISOR</v>
      </c>
      <c r="F267" s="214">
        <f>Manning!F272</f>
        <v>0</v>
      </c>
      <c r="G267" s="254">
        <f>Manning!H272</f>
        <v>0</v>
      </c>
      <c r="H267" s="254" t="str">
        <f>Manning!I272</f>
        <v>L</v>
      </c>
      <c r="I267" s="254">
        <f>Manning!J272</f>
        <v>0</v>
      </c>
      <c r="J267" s="254"/>
      <c r="K267" s="254">
        <f>Manning!K272</f>
        <v>0</v>
      </c>
      <c r="L267" s="254">
        <f>Manning!L272</f>
        <v>0</v>
      </c>
      <c r="M267" s="254">
        <f>Manning!M272</f>
        <v>0</v>
      </c>
      <c r="N267" s="254">
        <f>Manning!N272</f>
        <v>0</v>
      </c>
      <c r="O267" s="254">
        <f>Manning!O272</f>
        <v>0</v>
      </c>
      <c r="P267" s="254">
        <f>Manning!P272</f>
        <v>0</v>
      </c>
      <c r="Q267" s="254">
        <f>Manning!Q272</f>
        <v>0</v>
      </c>
      <c r="R267" s="254">
        <f>Manning!R272</f>
        <v>0</v>
      </c>
      <c r="S267" s="254">
        <f>Manning!S272</f>
        <v>0</v>
      </c>
      <c r="T267" s="254">
        <f>Manning!T272</f>
        <v>0</v>
      </c>
      <c r="U267" s="254">
        <f>Manning!U272</f>
        <v>0</v>
      </c>
      <c r="V267" s="254">
        <f>Manning!W272</f>
        <v>0</v>
      </c>
      <c r="W267" s="151"/>
      <c r="X267" s="516">
        <f>K267*'Salary Level'!$M272</f>
        <v>0</v>
      </c>
      <c r="Y267" s="516">
        <f>L267*'Salary Level'!$M272</f>
        <v>0</v>
      </c>
      <c r="Z267" s="516">
        <f>M267*'Salary Level'!$M272</f>
        <v>0</v>
      </c>
      <c r="AA267" s="516">
        <f>N267*'Salary Level'!$M272</f>
        <v>0</v>
      </c>
      <c r="AB267" s="516">
        <f>O267*'Salary Level'!$M272</f>
        <v>0</v>
      </c>
      <c r="AC267" s="516">
        <f>P267*'Salary Level'!$M272</f>
        <v>0</v>
      </c>
      <c r="AD267" s="516">
        <f>Q267*'Salary Level'!$M272</f>
        <v>0</v>
      </c>
      <c r="AE267" s="498">
        <f>R267*'Salary Level'!$M272</f>
        <v>0</v>
      </c>
      <c r="AF267" s="516">
        <f>S267*'Salary Level'!$M272</f>
        <v>0</v>
      </c>
      <c r="AG267" s="498">
        <f>T267*'Salary Level'!$M272</f>
        <v>0</v>
      </c>
      <c r="AH267" s="516">
        <f>U267*'Salary Level'!$M272</f>
        <v>0</v>
      </c>
      <c r="AI267" s="498">
        <f>V267*'Salary Level'!$M272</f>
        <v>0</v>
      </c>
      <c r="AJ267" s="498">
        <f>V267*'Salary Level'!$M272</f>
        <v>0</v>
      </c>
      <c r="AK267" s="602">
        <f t="shared" si="23"/>
        <v>0</v>
      </c>
      <c r="AL267" s="25"/>
      <c r="AM267" s="25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</row>
    <row r="268" spans="1:64" ht="15" customHeight="1">
      <c r="A268" s="442"/>
      <c r="B268" s="457"/>
      <c r="C268" s="223"/>
      <c r="D268" s="225"/>
      <c r="E268" s="214" t="str">
        <f>Manning!E273</f>
        <v>CAPTAIN</v>
      </c>
      <c r="F268" s="214">
        <f>Manning!F273</f>
        <v>0</v>
      </c>
      <c r="G268" s="254">
        <f>Manning!H273</f>
        <v>0</v>
      </c>
      <c r="H268" s="254" t="str">
        <f>Manning!I273</f>
        <v>L</v>
      </c>
      <c r="I268" s="254">
        <f>Manning!J273</f>
        <v>0</v>
      </c>
      <c r="J268" s="254"/>
      <c r="K268" s="254">
        <f>Manning!K273</f>
        <v>0</v>
      </c>
      <c r="L268" s="254">
        <f>Manning!L273</f>
        <v>0</v>
      </c>
      <c r="M268" s="254">
        <f>Manning!M273</f>
        <v>0</v>
      </c>
      <c r="N268" s="254">
        <f>Manning!N273</f>
        <v>0</v>
      </c>
      <c r="O268" s="254">
        <f>Manning!O273</f>
        <v>0</v>
      </c>
      <c r="P268" s="254">
        <f>Manning!P273</f>
        <v>0</v>
      </c>
      <c r="Q268" s="254">
        <f>Manning!Q273</f>
        <v>0</v>
      </c>
      <c r="R268" s="254">
        <f>Manning!R273</f>
        <v>0</v>
      </c>
      <c r="S268" s="254">
        <f>Manning!S273</f>
        <v>0</v>
      </c>
      <c r="T268" s="254">
        <f>Manning!T273</f>
        <v>0</v>
      </c>
      <c r="U268" s="254">
        <f>Manning!U273</f>
        <v>0</v>
      </c>
      <c r="V268" s="254">
        <f>Manning!W273</f>
        <v>0</v>
      </c>
      <c r="W268" s="151"/>
      <c r="X268" s="516">
        <f>K268*'Salary Level'!$M273</f>
        <v>0</v>
      </c>
      <c r="Y268" s="516">
        <f>L268*'Salary Level'!$M273</f>
        <v>0</v>
      </c>
      <c r="Z268" s="516">
        <f>M268*'Salary Level'!$M273</f>
        <v>0</v>
      </c>
      <c r="AA268" s="516">
        <f>N268*'Salary Level'!$M273</f>
        <v>0</v>
      </c>
      <c r="AB268" s="516">
        <f>O268*'Salary Level'!$M273</f>
        <v>0</v>
      </c>
      <c r="AC268" s="516">
        <f>P268*'Salary Level'!$M273</f>
        <v>0</v>
      </c>
      <c r="AD268" s="516">
        <f>Q268*'Salary Level'!$M273</f>
        <v>0</v>
      </c>
      <c r="AE268" s="498">
        <f>R268*'Salary Level'!$M273</f>
        <v>0</v>
      </c>
      <c r="AF268" s="516">
        <f>S268*'Salary Level'!$M273</f>
        <v>0</v>
      </c>
      <c r="AG268" s="498">
        <f>T268*'Salary Level'!$M273</f>
        <v>0</v>
      </c>
      <c r="AH268" s="516">
        <f>U268*'Salary Level'!$M273</f>
        <v>0</v>
      </c>
      <c r="AI268" s="498">
        <f>V268*'Salary Level'!$M273</f>
        <v>0</v>
      </c>
      <c r="AJ268" s="498">
        <f>V268*'Salary Level'!$M273</f>
        <v>0</v>
      </c>
      <c r="AK268" s="602">
        <f t="shared" si="23"/>
        <v>0</v>
      </c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</row>
    <row r="269" spans="1:64" ht="15" customHeight="1">
      <c r="A269" s="442"/>
      <c r="B269" s="457"/>
      <c r="C269" s="223"/>
      <c r="D269" s="225"/>
      <c r="E269" s="214" t="str">
        <f>Manning!E274</f>
        <v>WAITER</v>
      </c>
      <c r="F269" s="214">
        <f>Manning!F274</f>
        <v>0</v>
      </c>
      <c r="G269" s="254">
        <f>Manning!H274</f>
        <v>0</v>
      </c>
      <c r="H269" s="254" t="str">
        <f>Manning!I274</f>
        <v>L</v>
      </c>
      <c r="I269" s="254">
        <f>Manning!J274</f>
        <v>0</v>
      </c>
      <c r="J269" s="254"/>
      <c r="K269" s="254">
        <f>Manning!K274</f>
        <v>0</v>
      </c>
      <c r="L269" s="254">
        <f>Manning!L274</f>
        <v>0</v>
      </c>
      <c r="M269" s="254">
        <f>Manning!M274</f>
        <v>0</v>
      </c>
      <c r="N269" s="254">
        <f>Manning!N274</f>
        <v>0</v>
      </c>
      <c r="O269" s="254">
        <f>Manning!O274</f>
        <v>0</v>
      </c>
      <c r="P269" s="254">
        <f>Manning!P274</f>
        <v>0</v>
      </c>
      <c r="Q269" s="254">
        <f>Manning!Q274</f>
        <v>0</v>
      </c>
      <c r="R269" s="254">
        <f>Manning!R274</f>
        <v>0</v>
      </c>
      <c r="S269" s="254">
        <f>Manning!S274</f>
        <v>0</v>
      </c>
      <c r="T269" s="254">
        <f>Manning!T274</f>
        <v>0</v>
      </c>
      <c r="U269" s="254">
        <f>Manning!U274</f>
        <v>0</v>
      </c>
      <c r="V269" s="254">
        <f>Manning!W274</f>
        <v>0</v>
      </c>
      <c r="W269" s="151"/>
      <c r="X269" s="516">
        <f>K269*'Salary Level'!$M274</f>
        <v>0</v>
      </c>
      <c r="Y269" s="516">
        <f>L269*'Salary Level'!$M274</f>
        <v>0</v>
      </c>
      <c r="Z269" s="516">
        <f>M269*'Salary Level'!$M274</f>
        <v>0</v>
      </c>
      <c r="AA269" s="516">
        <f>N269*'Salary Level'!$M274</f>
        <v>0</v>
      </c>
      <c r="AB269" s="516">
        <f>O269*'Salary Level'!$M274</f>
        <v>0</v>
      </c>
      <c r="AC269" s="516">
        <f>P269*'Salary Level'!$M274</f>
        <v>0</v>
      </c>
      <c r="AD269" s="516">
        <f>Q269*'Salary Level'!$M274</f>
        <v>0</v>
      </c>
      <c r="AE269" s="498">
        <f>R269*'Salary Level'!$M274</f>
        <v>0</v>
      </c>
      <c r="AF269" s="516">
        <f>S269*'Salary Level'!$M274</f>
        <v>0</v>
      </c>
      <c r="AG269" s="498">
        <f>T269*'Salary Level'!$M274</f>
        <v>0</v>
      </c>
      <c r="AH269" s="516">
        <f>U269*'Salary Level'!$M274</f>
        <v>0</v>
      </c>
      <c r="AI269" s="498">
        <f>V269*'Salary Level'!$M274</f>
        <v>0</v>
      </c>
      <c r="AJ269" s="498">
        <f>V269*'Salary Level'!$M274</f>
        <v>0</v>
      </c>
      <c r="AK269" s="602">
        <f t="shared" si="23"/>
        <v>0</v>
      </c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</row>
    <row r="270" spans="1:64" ht="15" customHeight="1">
      <c r="A270" s="442"/>
      <c r="B270" s="457"/>
      <c r="C270" s="223"/>
      <c r="D270" s="225"/>
      <c r="E270" s="214" t="str">
        <f>Manning!E275</f>
        <v>ADDITIONAL POSITION 1</v>
      </c>
      <c r="F270" s="214"/>
      <c r="G270" s="254">
        <f>Manning!H275</f>
        <v>0</v>
      </c>
      <c r="H270" s="254" t="str">
        <f>Manning!I275</f>
        <v>L</v>
      </c>
      <c r="I270" s="254">
        <f>Manning!J275</f>
        <v>0</v>
      </c>
      <c r="J270" s="254"/>
      <c r="K270" s="254">
        <f>Manning!K275</f>
        <v>0</v>
      </c>
      <c r="L270" s="254">
        <f>Manning!L275</f>
        <v>0</v>
      </c>
      <c r="M270" s="254">
        <f>Manning!M275</f>
        <v>0</v>
      </c>
      <c r="N270" s="254">
        <f>Manning!N275</f>
        <v>0</v>
      </c>
      <c r="O270" s="254">
        <f>Manning!O275</f>
        <v>0</v>
      </c>
      <c r="P270" s="254">
        <f>Manning!P275</f>
        <v>0</v>
      </c>
      <c r="Q270" s="254">
        <f>Manning!Q275</f>
        <v>0</v>
      </c>
      <c r="R270" s="254">
        <f>Manning!R275</f>
        <v>0</v>
      </c>
      <c r="S270" s="254">
        <f>Manning!S275</f>
        <v>0</v>
      </c>
      <c r="T270" s="254">
        <f>Manning!T275</f>
        <v>0</v>
      </c>
      <c r="U270" s="254">
        <f>Manning!U275</f>
        <v>0</v>
      </c>
      <c r="V270" s="254">
        <f>Manning!W275</f>
        <v>0</v>
      </c>
      <c r="W270" s="146"/>
      <c r="X270" s="498">
        <f>K270*'Salary Level'!$M275</f>
        <v>0</v>
      </c>
      <c r="Y270" s="498">
        <f>L270*'Salary Level'!$M275</f>
        <v>0</v>
      </c>
      <c r="Z270" s="498">
        <f>M270*'Salary Level'!$M275</f>
        <v>0</v>
      </c>
      <c r="AA270" s="498">
        <f>N270*'Salary Level'!$M275</f>
        <v>0</v>
      </c>
      <c r="AB270" s="498">
        <f>O270*'Salary Level'!$M275</f>
        <v>0</v>
      </c>
      <c r="AC270" s="498">
        <f>P270*'Salary Level'!$M275</f>
        <v>0</v>
      </c>
      <c r="AD270" s="498">
        <f>Q270*'Salary Level'!$M275</f>
        <v>0</v>
      </c>
      <c r="AE270" s="498">
        <f>R270*'Salary Level'!$M275</f>
        <v>0</v>
      </c>
      <c r="AF270" s="498">
        <f>S270*'Salary Level'!$M275</f>
        <v>0</v>
      </c>
      <c r="AG270" s="498">
        <f>T270*'Salary Level'!$M275</f>
        <v>0</v>
      </c>
      <c r="AH270" s="498">
        <f>U270*'Salary Level'!$M275</f>
        <v>0</v>
      </c>
      <c r="AI270" s="498">
        <f>V270*'Salary Level'!$M275</f>
        <v>0</v>
      </c>
      <c r="AJ270" s="498">
        <f>V270*'Salary Level'!$M275</f>
        <v>0</v>
      </c>
      <c r="AK270" s="602">
        <f t="shared" si="23"/>
        <v>0</v>
      </c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</row>
    <row r="271" spans="1:64" ht="15" customHeight="1">
      <c r="A271" s="442"/>
      <c r="B271" s="457"/>
      <c r="C271" s="223"/>
      <c r="D271" s="225"/>
      <c r="E271" s="214" t="str">
        <f>Manning!E276</f>
        <v>ADDITIONAL POSITION 2</v>
      </c>
      <c r="F271" s="214"/>
      <c r="G271" s="254">
        <f>Manning!H276</f>
        <v>0</v>
      </c>
      <c r="H271" s="254" t="str">
        <f>Manning!I276</f>
        <v>L</v>
      </c>
      <c r="I271" s="254">
        <f>Manning!J276</f>
        <v>0</v>
      </c>
      <c r="J271" s="254"/>
      <c r="K271" s="254">
        <f>Manning!K276</f>
        <v>0</v>
      </c>
      <c r="L271" s="254">
        <f>Manning!L276</f>
        <v>0</v>
      </c>
      <c r="M271" s="254">
        <f>Manning!M276</f>
        <v>0</v>
      </c>
      <c r="N271" s="254">
        <f>Manning!N276</f>
        <v>0</v>
      </c>
      <c r="O271" s="254">
        <f>Manning!O276</f>
        <v>0</v>
      </c>
      <c r="P271" s="254">
        <f>Manning!P276</f>
        <v>0</v>
      </c>
      <c r="Q271" s="254">
        <f>Manning!Q276</f>
        <v>0</v>
      </c>
      <c r="R271" s="254">
        <f>Manning!R276</f>
        <v>0</v>
      </c>
      <c r="S271" s="254">
        <f>Manning!S276</f>
        <v>0</v>
      </c>
      <c r="T271" s="254">
        <f>Manning!T276</f>
        <v>0</v>
      </c>
      <c r="U271" s="254">
        <f>Manning!U276</f>
        <v>0</v>
      </c>
      <c r="V271" s="254">
        <f>Manning!W276</f>
        <v>0</v>
      </c>
      <c r="W271" s="146"/>
      <c r="X271" s="498">
        <f>K271*'Salary Level'!$M276</f>
        <v>0</v>
      </c>
      <c r="Y271" s="498">
        <f>L271*'Salary Level'!$M276</f>
        <v>0</v>
      </c>
      <c r="Z271" s="498">
        <f>M271*'Salary Level'!$M276</f>
        <v>0</v>
      </c>
      <c r="AA271" s="498">
        <f>N271*'Salary Level'!$M276</f>
        <v>0</v>
      </c>
      <c r="AB271" s="498">
        <f>O271*'Salary Level'!$M276</f>
        <v>0</v>
      </c>
      <c r="AC271" s="498">
        <f>P271*'Salary Level'!$M276</f>
        <v>0</v>
      </c>
      <c r="AD271" s="498">
        <f>Q271*'Salary Level'!$M276</f>
        <v>0</v>
      </c>
      <c r="AE271" s="498">
        <f>R271*'Salary Level'!$M276</f>
        <v>0</v>
      </c>
      <c r="AF271" s="498">
        <f>S271*'Salary Level'!$M276</f>
        <v>0</v>
      </c>
      <c r="AG271" s="498">
        <f>T271*'Salary Level'!$M276</f>
        <v>0</v>
      </c>
      <c r="AH271" s="498">
        <f>U271*'Salary Level'!$M276</f>
        <v>0</v>
      </c>
      <c r="AI271" s="498">
        <f>V271*'Salary Level'!$M276</f>
        <v>0</v>
      </c>
      <c r="AJ271" s="498">
        <f>V271*'Salary Level'!$M276</f>
        <v>0</v>
      </c>
      <c r="AK271" s="602">
        <f t="shared" si="23"/>
        <v>0</v>
      </c>
      <c r="AN271" s="17"/>
      <c r="AO271" s="17"/>
      <c r="AP271" s="17"/>
      <c r="AQ271" s="17"/>
      <c r="AX271" s="17"/>
      <c r="AY271" s="17"/>
      <c r="AZ271" s="17"/>
      <c r="BA271" s="17"/>
    </row>
    <row r="272" spans="1:64" ht="15" customHeight="1">
      <c r="A272" s="442"/>
      <c r="B272" s="457"/>
      <c r="C272" s="223"/>
      <c r="D272" s="225"/>
      <c r="E272" s="216"/>
      <c r="F272" s="216"/>
      <c r="G272" s="216"/>
      <c r="H272" s="216"/>
      <c r="I272" s="216"/>
      <c r="J272" s="216"/>
      <c r="K272" s="274"/>
      <c r="L272" s="274"/>
      <c r="M272" s="274"/>
      <c r="N272" s="274"/>
      <c r="O272" s="274"/>
      <c r="P272" s="274"/>
      <c r="Q272" s="274"/>
      <c r="R272" s="274"/>
      <c r="S272" s="274"/>
      <c r="T272" s="274"/>
      <c r="U272" s="274"/>
      <c r="V272" s="274"/>
      <c r="W272" s="62"/>
      <c r="X272" s="531"/>
      <c r="Y272" s="531"/>
      <c r="Z272" s="531"/>
      <c r="AA272" s="531"/>
      <c r="AB272" s="531"/>
      <c r="AC272" s="531"/>
      <c r="AD272" s="531"/>
      <c r="AE272" s="531"/>
      <c r="AF272" s="531"/>
      <c r="AG272" s="531"/>
      <c r="AH272" s="531"/>
      <c r="AI272" s="531"/>
      <c r="AJ272" s="531"/>
      <c r="AK272" s="602">
        <f t="shared" ref="AK272:AK335" si="29">SUM(X272:AJ272)</f>
        <v>0</v>
      </c>
    </row>
    <row r="273" spans="1:37" ht="15" customHeight="1">
      <c r="A273" s="442"/>
      <c r="B273" s="457"/>
      <c r="C273" s="223"/>
      <c r="D273" s="225"/>
      <c r="E273" s="221" t="str">
        <f>"TOTAL "&amp;E263</f>
        <v>TOTAL BAVARIA DELI</v>
      </c>
      <c r="F273" s="221"/>
      <c r="G273" s="226">
        <f>SUM(G264:G272)</f>
        <v>0</v>
      </c>
      <c r="H273" s="221"/>
      <c r="I273" s="221"/>
      <c r="J273" s="221"/>
      <c r="K273" s="226">
        <f>Manning!K278</f>
        <v>0</v>
      </c>
      <c r="L273" s="226">
        <f>Manning!L278</f>
        <v>0</v>
      </c>
      <c r="M273" s="226">
        <f>Manning!M278</f>
        <v>0</v>
      </c>
      <c r="N273" s="226">
        <f>Manning!N278</f>
        <v>0</v>
      </c>
      <c r="O273" s="226">
        <f>Manning!O278</f>
        <v>0</v>
      </c>
      <c r="P273" s="226">
        <f>Manning!P278</f>
        <v>0</v>
      </c>
      <c r="Q273" s="226">
        <f>Manning!Q278</f>
        <v>0</v>
      </c>
      <c r="R273" s="226">
        <f>Manning!R278</f>
        <v>0</v>
      </c>
      <c r="S273" s="226">
        <f>Manning!S278</f>
        <v>0</v>
      </c>
      <c r="T273" s="226">
        <f>Manning!T278</f>
        <v>0</v>
      </c>
      <c r="U273" s="226">
        <f>Manning!U278</f>
        <v>0</v>
      </c>
      <c r="V273" s="226">
        <f>Manning!W278</f>
        <v>0</v>
      </c>
      <c r="W273" s="57"/>
      <c r="X273" s="507">
        <f>SUM(X264:X272)</f>
        <v>0</v>
      </c>
      <c r="Y273" s="507">
        <f t="shared" ref="Y273:AI273" si="30">SUM(Y264:Y272)</f>
        <v>0</v>
      </c>
      <c r="Z273" s="507">
        <f t="shared" si="30"/>
        <v>0</v>
      </c>
      <c r="AA273" s="507">
        <f t="shared" si="30"/>
        <v>0</v>
      </c>
      <c r="AB273" s="507">
        <f t="shared" si="30"/>
        <v>0</v>
      </c>
      <c r="AC273" s="507">
        <f t="shared" si="30"/>
        <v>0</v>
      </c>
      <c r="AD273" s="507">
        <f t="shared" si="30"/>
        <v>0</v>
      </c>
      <c r="AE273" s="507">
        <f t="shared" si="30"/>
        <v>0</v>
      </c>
      <c r="AF273" s="507">
        <f t="shared" si="30"/>
        <v>0</v>
      </c>
      <c r="AG273" s="507">
        <f t="shared" si="30"/>
        <v>0</v>
      </c>
      <c r="AH273" s="507">
        <f t="shared" si="30"/>
        <v>0</v>
      </c>
      <c r="AI273" s="507">
        <f t="shared" si="30"/>
        <v>0</v>
      </c>
      <c r="AJ273" s="507">
        <f>SUM(AJ264:AJ272)</f>
        <v>0</v>
      </c>
      <c r="AK273" s="602">
        <f t="shared" si="29"/>
        <v>0</v>
      </c>
    </row>
    <row r="274" spans="1:37" ht="15" customHeight="1">
      <c r="A274" s="442"/>
      <c r="B274" s="457"/>
      <c r="C274" s="223"/>
      <c r="D274" s="245"/>
      <c r="E274" s="230"/>
      <c r="F274" s="230"/>
      <c r="G274" s="230"/>
      <c r="H274" s="230"/>
      <c r="I274" s="230"/>
      <c r="J274" s="230"/>
      <c r="K274" s="281"/>
      <c r="L274" s="281"/>
      <c r="M274" s="281"/>
      <c r="N274" s="281"/>
      <c r="O274" s="281"/>
      <c r="P274" s="281"/>
      <c r="Q274" s="281"/>
      <c r="R274" s="281"/>
      <c r="S274" s="281"/>
      <c r="T274" s="281"/>
      <c r="U274" s="281"/>
      <c r="V274" s="281"/>
      <c r="W274" s="65"/>
      <c r="X274" s="528"/>
      <c r="Y274" s="528"/>
      <c r="Z274" s="528"/>
      <c r="AA274" s="528"/>
      <c r="AB274" s="528"/>
      <c r="AC274" s="528"/>
      <c r="AD274" s="528"/>
      <c r="AE274" s="528"/>
      <c r="AF274" s="528"/>
      <c r="AG274" s="528"/>
      <c r="AH274" s="528"/>
      <c r="AI274" s="528"/>
      <c r="AJ274" s="529"/>
      <c r="AK274" s="602">
        <f t="shared" si="29"/>
        <v>0</v>
      </c>
    </row>
    <row r="275" spans="1:37" ht="15" customHeight="1">
      <c r="A275" s="442"/>
      <c r="B275" s="457"/>
      <c r="C275" s="223"/>
      <c r="D275" s="225"/>
      <c r="E275" s="212" t="str">
        <f>Manning!E280</f>
        <v>LOBBY LOUNGE</v>
      </c>
      <c r="F275" s="212"/>
      <c r="G275" s="212"/>
      <c r="H275" s="212"/>
      <c r="I275" s="212"/>
      <c r="J275" s="212"/>
      <c r="K275" s="276"/>
      <c r="L275" s="276"/>
      <c r="M275" s="276"/>
      <c r="N275" s="276"/>
      <c r="O275" s="276"/>
      <c r="P275" s="276"/>
      <c r="Q275" s="276"/>
      <c r="R275" s="276"/>
      <c r="S275" s="276"/>
      <c r="T275" s="276"/>
      <c r="U275" s="276"/>
      <c r="V275" s="276"/>
      <c r="W275" s="72"/>
      <c r="X275" s="496"/>
      <c r="Y275" s="496"/>
      <c r="Z275" s="496"/>
      <c r="AA275" s="496"/>
      <c r="AB275" s="496"/>
      <c r="AC275" s="496"/>
      <c r="AD275" s="496"/>
      <c r="AE275" s="496"/>
      <c r="AF275" s="496"/>
      <c r="AG275" s="496"/>
      <c r="AH275" s="496"/>
      <c r="AI275" s="496"/>
      <c r="AJ275" s="496"/>
      <c r="AK275" s="602">
        <f t="shared" si="29"/>
        <v>0</v>
      </c>
    </row>
    <row r="276" spans="1:37" ht="15" customHeight="1">
      <c r="A276" s="442"/>
      <c r="B276" s="457"/>
      <c r="C276" s="223"/>
      <c r="D276" s="225"/>
      <c r="E276" s="213"/>
      <c r="F276" s="213"/>
      <c r="G276" s="213"/>
      <c r="H276" s="213"/>
      <c r="I276" s="213"/>
      <c r="J276" s="213"/>
      <c r="K276" s="277"/>
      <c r="L276" s="277"/>
      <c r="M276" s="277"/>
      <c r="N276" s="277"/>
      <c r="O276" s="277"/>
      <c r="P276" s="277"/>
      <c r="Q276" s="277"/>
      <c r="R276" s="277"/>
      <c r="S276" s="277"/>
      <c r="T276" s="277"/>
      <c r="U276" s="277"/>
      <c r="V276" s="277"/>
      <c r="W276" s="56"/>
      <c r="X276" s="497"/>
      <c r="Y276" s="497"/>
      <c r="Z276" s="497"/>
      <c r="AA276" s="497"/>
      <c r="AB276" s="497"/>
      <c r="AC276" s="497"/>
      <c r="AD276" s="497"/>
      <c r="AE276" s="497"/>
      <c r="AF276" s="497"/>
      <c r="AG276" s="497"/>
      <c r="AH276" s="497"/>
      <c r="AI276" s="497"/>
      <c r="AJ276" s="497"/>
      <c r="AK276" s="602">
        <f t="shared" si="29"/>
        <v>0</v>
      </c>
    </row>
    <row r="277" spans="1:37" ht="15" customHeight="1">
      <c r="A277" s="442"/>
      <c r="B277" s="457"/>
      <c r="C277" s="223"/>
      <c r="D277" s="225"/>
      <c r="E277" s="214" t="str">
        <f>Manning!E282</f>
        <v>ASSISTANT MANAGER</v>
      </c>
      <c r="F277" s="214">
        <f>Manning!F282</f>
        <v>0</v>
      </c>
      <c r="G277" s="252">
        <f>Manning!H282</f>
        <v>0</v>
      </c>
      <c r="H277" s="252" t="str">
        <f>Manning!I282</f>
        <v>L</v>
      </c>
      <c r="I277" s="252">
        <f>Manning!J282</f>
        <v>0</v>
      </c>
      <c r="J277" s="252"/>
      <c r="K277" s="252">
        <f>Manning!K282</f>
        <v>0</v>
      </c>
      <c r="L277" s="252">
        <f>Manning!L282</f>
        <v>0</v>
      </c>
      <c r="M277" s="252">
        <f>Manning!M282</f>
        <v>0</v>
      </c>
      <c r="N277" s="252">
        <f>Manning!N282</f>
        <v>0</v>
      </c>
      <c r="O277" s="252">
        <f>Manning!O282</f>
        <v>0</v>
      </c>
      <c r="P277" s="252">
        <f>Manning!P282</f>
        <v>0</v>
      </c>
      <c r="Q277" s="252">
        <f>Manning!Q282</f>
        <v>0</v>
      </c>
      <c r="R277" s="252">
        <f>Manning!R282</f>
        <v>0</v>
      </c>
      <c r="S277" s="252">
        <f>Manning!S282</f>
        <v>0</v>
      </c>
      <c r="T277" s="252">
        <f>Manning!T282</f>
        <v>0</v>
      </c>
      <c r="U277" s="252">
        <f>Manning!U282</f>
        <v>0</v>
      </c>
      <c r="V277" s="252">
        <f>Manning!W282</f>
        <v>0</v>
      </c>
      <c r="W277" s="148"/>
      <c r="X277" s="532">
        <f>K277*'Salary Level'!$M282</f>
        <v>0</v>
      </c>
      <c r="Y277" s="532">
        <f>L277*'Salary Level'!$M282</f>
        <v>0</v>
      </c>
      <c r="Z277" s="532">
        <f>M277*'Salary Level'!$M282</f>
        <v>0</v>
      </c>
      <c r="AA277" s="532">
        <f>N277*'Salary Level'!$M282</f>
        <v>0</v>
      </c>
      <c r="AB277" s="532">
        <f>O277*'Salary Level'!$M282</f>
        <v>0</v>
      </c>
      <c r="AC277" s="532">
        <f>P277*'Salary Level'!$M282</f>
        <v>0</v>
      </c>
      <c r="AD277" s="532">
        <f>Q277*'Salary Level'!$M282</f>
        <v>0</v>
      </c>
      <c r="AE277" s="498">
        <f>R277*'Salary Level'!$M282</f>
        <v>0</v>
      </c>
      <c r="AF277" s="498">
        <f>S277*'Salary Level'!$M282</f>
        <v>0</v>
      </c>
      <c r="AG277" s="498">
        <f>T277*'Salary Level'!$M282</f>
        <v>0</v>
      </c>
      <c r="AH277" s="498">
        <f>U277*'Salary Level'!$M282</f>
        <v>0</v>
      </c>
      <c r="AI277" s="498">
        <f>V277*'Salary Level'!$M282</f>
        <v>0</v>
      </c>
      <c r="AJ277" s="498">
        <f>V277*'Salary Level'!$M282</f>
        <v>0</v>
      </c>
      <c r="AK277" s="602">
        <f t="shared" si="29"/>
        <v>0</v>
      </c>
    </row>
    <row r="278" spans="1:37" ht="15" customHeight="1">
      <c r="A278" s="442"/>
      <c r="B278" s="457"/>
      <c r="C278" s="223"/>
      <c r="D278" s="225"/>
      <c r="E278" s="214" t="str">
        <f>Manning!E283</f>
        <v>SUPERVISOR</v>
      </c>
      <c r="F278" s="214">
        <f>Manning!F283</f>
        <v>0</v>
      </c>
      <c r="G278" s="252">
        <f>Manning!H283</f>
        <v>0</v>
      </c>
      <c r="H278" s="252" t="str">
        <f>Manning!I283</f>
        <v>L</v>
      </c>
      <c r="I278" s="252">
        <f>Manning!J283</f>
        <v>0</v>
      </c>
      <c r="J278" s="252"/>
      <c r="K278" s="252">
        <f>Manning!K283</f>
        <v>0</v>
      </c>
      <c r="L278" s="252">
        <f>Manning!L283</f>
        <v>0</v>
      </c>
      <c r="M278" s="252">
        <f>Manning!M283</f>
        <v>0</v>
      </c>
      <c r="N278" s="252">
        <f>Manning!N283</f>
        <v>0</v>
      </c>
      <c r="O278" s="252">
        <f>Manning!O283</f>
        <v>0</v>
      </c>
      <c r="P278" s="252">
        <f>Manning!P283</f>
        <v>0</v>
      </c>
      <c r="Q278" s="252">
        <f>Manning!Q283</f>
        <v>0</v>
      </c>
      <c r="R278" s="252">
        <f>Manning!R283</f>
        <v>0</v>
      </c>
      <c r="S278" s="252">
        <f>Manning!S283</f>
        <v>0</v>
      </c>
      <c r="T278" s="252">
        <f>Manning!T283</f>
        <v>0</v>
      </c>
      <c r="U278" s="252">
        <f>Manning!U283</f>
        <v>0</v>
      </c>
      <c r="V278" s="252">
        <f>Manning!W283</f>
        <v>0</v>
      </c>
      <c r="W278" s="148"/>
      <c r="X278" s="532">
        <f>K278*'Salary Level'!$M283</f>
        <v>0</v>
      </c>
      <c r="Y278" s="532">
        <f>L278*'Salary Level'!$M283</f>
        <v>0</v>
      </c>
      <c r="Z278" s="532">
        <f>M278*'Salary Level'!$M283</f>
        <v>0</v>
      </c>
      <c r="AA278" s="532">
        <f>N278*'Salary Level'!$M283</f>
        <v>0</v>
      </c>
      <c r="AB278" s="532">
        <f>O278*'Salary Level'!$M283</f>
        <v>0</v>
      </c>
      <c r="AC278" s="532">
        <f>P278*'Salary Level'!$M283</f>
        <v>0</v>
      </c>
      <c r="AD278" s="532">
        <f>Q278*'Salary Level'!$M283</f>
        <v>0</v>
      </c>
      <c r="AE278" s="498">
        <f>R278*'Salary Level'!$M283</f>
        <v>0</v>
      </c>
      <c r="AF278" s="532">
        <f>S278*'Salary Level'!$M283</f>
        <v>0</v>
      </c>
      <c r="AG278" s="498">
        <f>T278*'Salary Level'!$M283</f>
        <v>0</v>
      </c>
      <c r="AH278" s="532">
        <f>U278*'Salary Level'!$M283</f>
        <v>0</v>
      </c>
      <c r="AI278" s="498">
        <f>V278*'Salary Level'!$M283</f>
        <v>0</v>
      </c>
      <c r="AJ278" s="498">
        <f>V278*'Salary Level'!$M283</f>
        <v>0</v>
      </c>
      <c r="AK278" s="602">
        <f t="shared" si="29"/>
        <v>0</v>
      </c>
    </row>
    <row r="279" spans="1:37" ht="15" customHeight="1">
      <c r="A279" s="442"/>
      <c r="B279" s="457"/>
      <c r="C279" s="223"/>
      <c r="D279" s="225"/>
      <c r="E279" s="214" t="str">
        <f>Manning!E284</f>
        <v>HOSTESS</v>
      </c>
      <c r="F279" s="214">
        <f>Manning!F284</f>
        <v>0</v>
      </c>
      <c r="G279" s="252">
        <f>Manning!H284</f>
        <v>0</v>
      </c>
      <c r="H279" s="252" t="str">
        <f>Manning!I284</f>
        <v>L</v>
      </c>
      <c r="I279" s="252">
        <f>Manning!J284</f>
        <v>0</v>
      </c>
      <c r="J279" s="252"/>
      <c r="K279" s="252">
        <f>Manning!K284</f>
        <v>0</v>
      </c>
      <c r="L279" s="252">
        <f>Manning!L284</f>
        <v>0</v>
      </c>
      <c r="M279" s="252">
        <f>Manning!M284</f>
        <v>0</v>
      </c>
      <c r="N279" s="252">
        <f>Manning!N284</f>
        <v>0</v>
      </c>
      <c r="O279" s="252">
        <f>Manning!O284</f>
        <v>0</v>
      </c>
      <c r="P279" s="252">
        <f>Manning!P284</f>
        <v>0</v>
      </c>
      <c r="Q279" s="252">
        <f>Manning!Q284</f>
        <v>0</v>
      </c>
      <c r="R279" s="252">
        <f>Manning!R284</f>
        <v>0</v>
      </c>
      <c r="S279" s="252">
        <f>Manning!S284</f>
        <v>0</v>
      </c>
      <c r="T279" s="252">
        <f>Manning!T284</f>
        <v>0</v>
      </c>
      <c r="U279" s="252">
        <f>Manning!U284</f>
        <v>0</v>
      </c>
      <c r="V279" s="252">
        <f>Manning!W284</f>
        <v>0</v>
      </c>
      <c r="W279" s="148"/>
      <c r="X279" s="532">
        <f>K279*'Salary Level'!$M284</f>
        <v>0</v>
      </c>
      <c r="Y279" s="532">
        <f>L279*'Salary Level'!$M284</f>
        <v>0</v>
      </c>
      <c r="Z279" s="532">
        <f>M279*'Salary Level'!$M284</f>
        <v>0</v>
      </c>
      <c r="AA279" s="532">
        <f>N279*'Salary Level'!$M284</f>
        <v>0</v>
      </c>
      <c r="AB279" s="532">
        <f>O279*'Salary Level'!$M284</f>
        <v>0</v>
      </c>
      <c r="AC279" s="532">
        <f>P279*'Salary Level'!$M284</f>
        <v>0</v>
      </c>
      <c r="AD279" s="532">
        <f>Q279*'Salary Level'!$M284</f>
        <v>0</v>
      </c>
      <c r="AE279" s="498">
        <f>R279*'Salary Level'!$M284</f>
        <v>0</v>
      </c>
      <c r="AF279" s="532">
        <f>S279*'Salary Level'!$M284</f>
        <v>0</v>
      </c>
      <c r="AG279" s="498">
        <f>T279*'Salary Level'!$M284</f>
        <v>0</v>
      </c>
      <c r="AH279" s="532">
        <f>U279*'Salary Level'!$M284</f>
        <v>0</v>
      </c>
      <c r="AI279" s="498">
        <f>V279*'Salary Level'!$M284</f>
        <v>0</v>
      </c>
      <c r="AJ279" s="498">
        <f>V279*'Salary Level'!$M284</f>
        <v>0</v>
      </c>
      <c r="AK279" s="602">
        <f t="shared" si="29"/>
        <v>0</v>
      </c>
    </row>
    <row r="280" spans="1:37" ht="15" customHeight="1">
      <c r="A280" s="442"/>
      <c r="B280" s="457"/>
      <c r="C280" s="223"/>
      <c r="D280" s="225"/>
      <c r="E280" s="214" t="str">
        <f>Manning!E285</f>
        <v>WAITER</v>
      </c>
      <c r="F280" s="214"/>
      <c r="G280" s="252">
        <f>Manning!H285</f>
        <v>0</v>
      </c>
      <c r="H280" s="252" t="str">
        <f>Manning!I285</f>
        <v>L</v>
      </c>
      <c r="I280" s="252">
        <f>Manning!J285</f>
        <v>0</v>
      </c>
      <c r="J280" s="252"/>
      <c r="K280" s="252">
        <f>Manning!K285</f>
        <v>0</v>
      </c>
      <c r="L280" s="252">
        <f>Manning!L285</f>
        <v>0</v>
      </c>
      <c r="M280" s="252">
        <f>Manning!M285</f>
        <v>0</v>
      </c>
      <c r="N280" s="252">
        <f>Manning!N285</f>
        <v>0</v>
      </c>
      <c r="O280" s="252">
        <f>Manning!O285</f>
        <v>0</v>
      </c>
      <c r="P280" s="252">
        <f>Manning!P285</f>
        <v>0</v>
      </c>
      <c r="Q280" s="252">
        <f>Manning!Q285</f>
        <v>0</v>
      </c>
      <c r="R280" s="252">
        <f>Manning!R285</f>
        <v>0</v>
      </c>
      <c r="S280" s="252">
        <f>Manning!S285</f>
        <v>0</v>
      </c>
      <c r="T280" s="252">
        <f>Manning!T285</f>
        <v>0</v>
      </c>
      <c r="U280" s="252">
        <f>Manning!U285</f>
        <v>0</v>
      </c>
      <c r="V280" s="252">
        <f>Manning!W285</f>
        <v>0</v>
      </c>
      <c r="W280" s="146"/>
      <c r="X280" s="498">
        <f>K280*'Salary Level'!$M285</f>
        <v>0</v>
      </c>
      <c r="Y280" s="498">
        <f>L280*'Salary Level'!$M285</f>
        <v>0</v>
      </c>
      <c r="Z280" s="498">
        <f>M280*'Salary Level'!$M285</f>
        <v>0</v>
      </c>
      <c r="AA280" s="498">
        <f>N280*'Salary Level'!$M285</f>
        <v>0</v>
      </c>
      <c r="AB280" s="498">
        <f>O280*'Salary Level'!$M285</f>
        <v>0</v>
      </c>
      <c r="AC280" s="498">
        <f>P280*'Salary Level'!$M285</f>
        <v>0</v>
      </c>
      <c r="AD280" s="498">
        <f>Q280*'Salary Level'!$M285</f>
        <v>0</v>
      </c>
      <c r="AE280" s="498">
        <f>R280*'Salary Level'!$M285</f>
        <v>0</v>
      </c>
      <c r="AF280" s="498">
        <f>S280*'Salary Level'!$M285</f>
        <v>0</v>
      </c>
      <c r="AG280" s="498">
        <f>T280*'Salary Level'!$M285</f>
        <v>0</v>
      </c>
      <c r="AH280" s="498">
        <f>U280*'Salary Level'!$M285</f>
        <v>0</v>
      </c>
      <c r="AI280" s="498">
        <f>V280*'Salary Level'!$M285</f>
        <v>0</v>
      </c>
      <c r="AJ280" s="498">
        <f>V280*'Salary Level'!$M285</f>
        <v>0</v>
      </c>
      <c r="AK280" s="602">
        <f t="shared" si="29"/>
        <v>0</v>
      </c>
    </row>
    <row r="281" spans="1:37" ht="15" customHeight="1">
      <c r="A281" s="442"/>
      <c r="B281" s="457"/>
      <c r="C281" s="223"/>
      <c r="D281" s="225"/>
      <c r="E281" s="214" t="str">
        <f>Manning!E286</f>
        <v>ADDITIONAL POSITION 2</v>
      </c>
      <c r="F281" s="214"/>
      <c r="G281" s="252">
        <f>Manning!H286</f>
        <v>0</v>
      </c>
      <c r="H281" s="252" t="str">
        <f>Manning!I286</f>
        <v>L</v>
      </c>
      <c r="I281" s="252">
        <f>Manning!J286</f>
        <v>0</v>
      </c>
      <c r="J281" s="252"/>
      <c r="K281" s="252">
        <f>Manning!K286</f>
        <v>0</v>
      </c>
      <c r="L281" s="252">
        <f>Manning!L286</f>
        <v>0</v>
      </c>
      <c r="M281" s="252">
        <f>Manning!M286</f>
        <v>0</v>
      </c>
      <c r="N281" s="252">
        <f>Manning!N286</f>
        <v>0</v>
      </c>
      <c r="O281" s="252">
        <f>Manning!O286</f>
        <v>0</v>
      </c>
      <c r="P281" s="252">
        <f>Manning!P286</f>
        <v>0</v>
      </c>
      <c r="Q281" s="252">
        <f>Manning!Q286</f>
        <v>0</v>
      </c>
      <c r="R281" s="252">
        <f>Manning!R286</f>
        <v>0</v>
      </c>
      <c r="S281" s="252">
        <f>Manning!S286</f>
        <v>0</v>
      </c>
      <c r="T281" s="252">
        <f>Manning!T286</f>
        <v>0</v>
      </c>
      <c r="U281" s="252">
        <f>Manning!U286</f>
        <v>0</v>
      </c>
      <c r="V281" s="252">
        <f>Manning!W286</f>
        <v>0</v>
      </c>
      <c r="W281" s="146"/>
      <c r="X281" s="498">
        <f>K281*'Salary Level'!$M286</f>
        <v>0</v>
      </c>
      <c r="Y281" s="498">
        <f>L281*'Salary Level'!$M286</f>
        <v>0</v>
      </c>
      <c r="Z281" s="498">
        <f>M281*'Salary Level'!$M286</f>
        <v>0</v>
      </c>
      <c r="AA281" s="498">
        <f>N281*'Salary Level'!$M286</f>
        <v>0</v>
      </c>
      <c r="AB281" s="498">
        <f>O281*'Salary Level'!$M286</f>
        <v>0</v>
      </c>
      <c r="AC281" s="498">
        <f>P281*'Salary Level'!$M286</f>
        <v>0</v>
      </c>
      <c r="AD281" s="498">
        <f>Q281*'Salary Level'!$M286</f>
        <v>0</v>
      </c>
      <c r="AE281" s="498">
        <f>R281*'Salary Level'!$M286</f>
        <v>0</v>
      </c>
      <c r="AF281" s="498">
        <f>S281*'Salary Level'!$M286</f>
        <v>0</v>
      </c>
      <c r="AG281" s="498">
        <f>T281*'Salary Level'!$M286</f>
        <v>0</v>
      </c>
      <c r="AH281" s="498">
        <f>U281*'Salary Level'!$M286</f>
        <v>0</v>
      </c>
      <c r="AI281" s="498">
        <f>V281*'Salary Level'!$M286</f>
        <v>0</v>
      </c>
      <c r="AJ281" s="498">
        <f>V281*'Salary Level'!$M286</f>
        <v>0</v>
      </c>
      <c r="AK281" s="602">
        <f t="shared" si="29"/>
        <v>0</v>
      </c>
    </row>
    <row r="282" spans="1:37" ht="15" customHeight="1">
      <c r="A282" s="442"/>
      <c r="B282" s="457"/>
      <c r="C282" s="223"/>
      <c r="D282" s="225"/>
      <c r="E282" s="216"/>
      <c r="F282" s="216"/>
      <c r="G282" s="216"/>
      <c r="H282" s="216"/>
      <c r="I282" s="216"/>
      <c r="J282" s="216"/>
      <c r="K282" s="274"/>
      <c r="L282" s="274"/>
      <c r="M282" s="274"/>
      <c r="N282" s="274"/>
      <c r="O282" s="274"/>
      <c r="P282" s="274"/>
      <c r="Q282" s="274"/>
      <c r="R282" s="274"/>
      <c r="S282" s="274"/>
      <c r="T282" s="274"/>
      <c r="U282" s="274"/>
      <c r="V282" s="274"/>
      <c r="W282" s="62"/>
      <c r="X282" s="531"/>
      <c r="Y282" s="531"/>
      <c r="Z282" s="531"/>
      <c r="AA282" s="531"/>
      <c r="AB282" s="531"/>
      <c r="AC282" s="531"/>
      <c r="AD282" s="531"/>
      <c r="AE282" s="531"/>
      <c r="AF282" s="531"/>
      <c r="AG282" s="531"/>
      <c r="AH282" s="531"/>
      <c r="AI282" s="531"/>
      <c r="AJ282" s="531"/>
      <c r="AK282" s="602">
        <f t="shared" si="29"/>
        <v>0</v>
      </c>
    </row>
    <row r="283" spans="1:37" ht="15" customHeight="1">
      <c r="A283" s="442"/>
      <c r="B283" s="457"/>
      <c r="C283" s="223"/>
      <c r="D283" s="225"/>
      <c r="E283" s="221" t="str">
        <f>"TOTAL "&amp;E275</f>
        <v>TOTAL LOBBY LOUNGE</v>
      </c>
      <c r="F283" s="221"/>
      <c r="G283" s="226">
        <f>SUM(G276:G282)</f>
        <v>0</v>
      </c>
      <c r="H283" s="221"/>
      <c r="I283" s="221"/>
      <c r="J283" s="221"/>
      <c r="K283" s="226">
        <f>Manning!K288</f>
        <v>0</v>
      </c>
      <c r="L283" s="226">
        <f>Manning!L288</f>
        <v>0</v>
      </c>
      <c r="M283" s="226">
        <f>Manning!M288</f>
        <v>0</v>
      </c>
      <c r="N283" s="226">
        <f>Manning!N288</f>
        <v>0</v>
      </c>
      <c r="O283" s="226">
        <f>Manning!O288</f>
        <v>0</v>
      </c>
      <c r="P283" s="226">
        <f>Manning!P288</f>
        <v>0</v>
      </c>
      <c r="Q283" s="226">
        <f>Manning!Q288</f>
        <v>0</v>
      </c>
      <c r="R283" s="226">
        <f>Manning!R288</f>
        <v>0</v>
      </c>
      <c r="S283" s="226">
        <f>Manning!S288</f>
        <v>0</v>
      </c>
      <c r="T283" s="226">
        <f>Manning!T288</f>
        <v>0</v>
      </c>
      <c r="U283" s="226">
        <f>Manning!U288</f>
        <v>0</v>
      </c>
      <c r="V283" s="226">
        <f>Manning!W288</f>
        <v>0</v>
      </c>
      <c r="W283" s="57"/>
      <c r="X283" s="507">
        <f>SUM(X276:X282)</f>
        <v>0</v>
      </c>
      <c r="Y283" s="507">
        <f t="shared" ref="Y283:AI283" si="31">SUM(Y276:Y282)</f>
        <v>0</v>
      </c>
      <c r="Z283" s="507">
        <f t="shared" si="31"/>
        <v>0</v>
      </c>
      <c r="AA283" s="507">
        <f t="shared" si="31"/>
        <v>0</v>
      </c>
      <c r="AB283" s="507">
        <f t="shared" si="31"/>
        <v>0</v>
      </c>
      <c r="AC283" s="507">
        <f t="shared" si="31"/>
        <v>0</v>
      </c>
      <c r="AD283" s="507">
        <f t="shared" si="31"/>
        <v>0</v>
      </c>
      <c r="AE283" s="507">
        <f t="shared" si="31"/>
        <v>0</v>
      </c>
      <c r="AF283" s="507">
        <f t="shared" si="31"/>
        <v>0</v>
      </c>
      <c r="AG283" s="507">
        <f t="shared" si="31"/>
        <v>0</v>
      </c>
      <c r="AH283" s="507">
        <f t="shared" si="31"/>
        <v>0</v>
      </c>
      <c r="AI283" s="507">
        <f t="shared" si="31"/>
        <v>0</v>
      </c>
      <c r="AJ283" s="507">
        <f>SUM(AJ276:AJ282)</f>
        <v>0</v>
      </c>
      <c r="AK283" s="602">
        <f t="shared" si="29"/>
        <v>0</v>
      </c>
    </row>
    <row r="284" spans="1:37" ht="15" customHeight="1">
      <c r="A284" s="442"/>
      <c r="B284" s="457"/>
      <c r="C284" s="223"/>
      <c r="D284" s="245"/>
      <c r="E284" s="230"/>
      <c r="F284" s="230"/>
      <c r="G284" s="230"/>
      <c r="H284" s="230"/>
      <c r="I284" s="230"/>
      <c r="J284" s="230"/>
      <c r="K284" s="281"/>
      <c r="L284" s="281"/>
      <c r="M284" s="281"/>
      <c r="N284" s="281"/>
      <c r="O284" s="281"/>
      <c r="P284" s="281"/>
      <c r="Q284" s="281"/>
      <c r="R284" s="281"/>
      <c r="S284" s="281"/>
      <c r="T284" s="281"/>
      <c r="U284" s="281"/>
      <c r="V284" s="281"/>
      <c r="W284" s="65"/>
      <c r="X284" s="528"/>
      <c r="Y284" s="528"/>
      <c r="Z284" s="528"/>
      <c r="AA284" s="528"/>
      <c r="AB284" s="528"/>
      <c r="AC284" s="528"/>
      <c r="AD284" s="528"/>
      <c r="AE284" s="528"/>
      <c r="AF284" s="528"/>
      <c r="AG284" s="528"/>
      <c r="AH284" s="528"/>
      <c r="AI284" s="528"/>
      <c r="AJ284" s="529"/>
      <c r="AK284" s="602">
        <f t="shared" si="29"/>
        <v>0</v>
      </c>
    </row>
    <row r="285" spans="1:37" ht="15" customHeight="1">
      <c r="A285" s="442"/>
      <c r="B285" s="457"/>
      <c r="C285" s="223"/>
      <c r="D285" s="225"/>
      <c r="E285" s="212" t="str">
        <f>Manning!E290</f>
        <v>LOBBY LOUNGE BAR</v>
      </c>
      <c r="F285" s="212"/>
      <c r="G285" s="212"/>
      <c r="H285" s="212"/>
      <c r="I285" s="212"/>
      <c r="J285" s="212"/>
      <c r="K285" s="276"/>
      <c r="L285" s="276"/>
      <c r="M285" s="276"/>
      <c r="N285" s="276"/>
      <c r="O285" s="276"/>
      <c r="P285" s="276"/>
      <c r="Q285" s="276"/>
      <c r="R285" s="276"/>
      <c r="S285" s="276"/>
      <c r="T285" s="276"/>
      <c r="U285" s="276"/>
      <c r="V285" s="276"/>
      <c r="W285" s="72"/>
      <c r="X285" s="496"/>
      <c r="Y285" s="496"/>
      <c r="Z285" s="496"/>
      <c r="AA285" s="496"/>
      <c r="AB285" s="496"/>
      <c r="AC285" s="496"/>
      <c r="AD285" s="496"/>
      <c r="AE285" s="496"/>
      <c r="AF285" s="496"/>
      <c r="AG285" s="496"/>
      <c r="AH285" s="496"/>
      <c r="AI285" s="496"/>
      <c r="AJ285" s="496"/>
      <c r="AK285" s="602">
        <f t="shared" si="29"/>
        <v>0</v>
      </c>
    </row>
    <row r="286" spans="1:37" ht="15" customHeight="1">
      <c r="A286" s="442"/>
      <c r="B286" s="457"/>
      <c r="C286" s="223"/>
      <c r="D286" s="225"/>
      <c r="E286" s="213"/>
      <c r="F286" s="213"/>
      <c r="G286" s="213"/>
      <c r="H286" s="213"/>
      <c r="I286" s="213"/>
      <c r="J286" s="213"/>
      <c r="K286" s="277"/>
      <c r="L286" s="277"/>
      <c r="M286" s="277"/>
      <c r="N286" s="277"/>
      <c r="O286" s="277"/>
      <c r="P286" s="277"/>
      <c r="Q286" s="277"/>
      <c r="R286" s="277"/>
      <c r="S286" s="277"/>
      <c r="T286" s="277"/>
      <c r="U286" s="277"/>
      <c r="V286" s="277"/>
      <c r="W286" s="55"/>
      <c r="X286" s="497"/>
      <c r="Y286" s="497"/>
      <c r="Z286" s="497"/>
      <c r="AA286" s="497"/>
      <c r="AB286" s="497"/>
      <c r="AC286" s="497"/>
      <c r="AD286" s="497"/>
      <c r="AE286" s="497"/>
      <c r="AF286" s="497"/>
      <c r="AG286" s="497"/>
      <c r="AH286" s="497"/>
      <c r="AI286" s="497"/>
      <c r="AJ286" s="497"/>
      <c r="AK286" s="602">
        <f t="shared" si="29"/>
        <v>0</v>
      </c>
    </row>
    <row r="287" spans="1:37" ht="15" customHeight="1">
      <c r="A287" s="442"/>
      <c r="B287" s="457"/>
      <c r="C287" s="223"/>
      <c r="D287" s="225"/>
      <c r="E287" s="214" t="str">
        <f>Manning!E292</f>
        <v>BAR MANAGER</v>
      </c>
      <c r="F287" s="214">
        <f>Manning!F292</f>
        <v>0</v>
      </c>
      <c r="G287" s="252">
        <f>Manning!H292</f>
        <v>1</v>
      </c>
      <c r="H287" s="252" t="str">
        <f>Manning!I292</f>
        <v>L</v>
      </c>
      <c r="I287" s="252" t="str">
        <f>Manning!J292</f>
        <v>L4</v>
      </c>
      <c r="J287" s="252"/>
      <c r="K287" s="252">
        <f>Manning!K292</f>
        <v>0</v>
      </c>
      <c r="L287" s="252">
        <f>Manning!L292</f>
        <v>0</v>
      </c>
      <c r="M287" s="252">
        <f>Manning!M292</f>
        <v>0</v>
      </c>
      <c r="N287" s="252">
        <f>Manning!N292</f>
        <v>0</v>
      </c>
      <c r="O287" s="252">
        <f>Manning!O292</f>
        <v>0</v>
      </c>
      <c r="P287" s="252">
        <f>Manning!P292</f>
        <v>0</v>
      </c>
      <c r="Q287" s="252">
        <f>Manning!Q292</f>
        <v>0</v>
      </c>
      <c r="R287" s="252">
        <f>Manning!R292</f>
        <v>0</v>
      </c>
      <c r="S287" s="252">
        <f>Manning!S292</f>
        <v>0</v>
      </c>
      <c r="T287" s="252">
        <f>Manning!T292</f>
        <v>0</v>
      </c>
      <c r="U287" s="252">
        <f>Manning!U292</f>
        <v>1</v>
      </c>
      <c r="V287" s="252">
        <f>Manning!W292</f>
        <v>1</v>
      </c>
      <c r="W287" s="148"/>
      <c r="X287" s="532">
        <f>K287*'Salary Level'!$M292</f>
        <v>0</v>
      </c>
      <c r="Y287" s="532">
        <f>L287*'Salary Level'!$M292</f>
        <v>0</v>
      </c>
      <c r="Z287" s="532">
        <f>M287*'Salary Level'!$M292</f>
        <v>0</v>
      </c>
      <c r="AA287" s="532">
        <f>N287*'Salary Level'!$M292</f>
        <v>0</v>
      </c>
      <c r="AB287" s="532">
        <f>O287*'Salary Level'!$M292</f>
        <v>0</v>
      </c>
      <c r="AC287" s="532">
        <f>P287*'Salary Level'!$M292</f>
        <v>0</v>
      </c>
      <c r="AD287" s="532">
        <f>Q287*'Salary Level'!$M292</f>
        <v>0</v>
      </c>
      <c r="AE287" s="498">
        <f>R287*'Salary Level'!$M292</f>
        <v>0</v>
      </c>
      <c r="AF287" s="498">
        <f>S287*'Salary Level'!$M292</f>
        <v>0</v>
      </c>
      <c r="AG287" s="498">
        <f>T287*'Salary Level'!$M292</f>
        <v>0</v>
      </c>
      <c r="AH287" s="498">
        <f>U287*'Salary Level'!$M292</f>
        <v>7100</v>
      </c>
      <c r="AI287" s="498">
        <f>V287*'Salary Level'!$M292</f>
        <v>7100</v>
      </c>
      <c r="AJ287" s="498">
        <f>V287*'Salary Level'!$M292</f>
        <v>7100</v>
      </c>
      <c r="AK287" s="602">
        <f t="shared" si="29"/>
        <v>21300</v>
      </c>
    </row>
    <row r="288" spans="1:37" ht="15" customHeight="1">
      <c r="A288" s="442"/>
      <c r="B288" s="457"/>
      <c r="C288" s="223"/>
      <c r="D288" s="225"/>
      <c r="E288" s="214" t="str">
        <f>Manning!E293</f>
        <v>SUPERVISOR</v>
      </c>
      <c r="F288" s="214">
        <f>Manning!F293</f>
        <v>0</v>
      </c>
      <c r="G288" s="252">
        <f>Manning!H293</f>
        <v>3</v>
      </c>
      <c r="H288" s="252" t="str">
        <f>Manning!I293</f>
        <v>L</v>
      </c>
      <c r="I288" s="252" t="str">
        <f>Manning!J293</f>
        <v>L5</v>
      </c>
      <c r="J288" s="252"/>
      <c r="K288" s="252">
        <f>Manning!K293</f>
        <v>0</v>
      </c>
      <c r="L288" s="252">
        <f>Manning!L293</f>
        <v>0</v>
      </c>
      <c r="M288" s="252">
        <f>Manning!M293</f>
        <v>0</v>
      </c>
      <c r="N288" s="252">
        <f>Manning!N293</f>
        <v>0</v>
      </c>
      <c r="O288" s="252">
        <f>Manning!O293</f>
        <v>0</v>
      </c>
      <c r="P288" s="252">
        <f>Manning!P293</f>
        <v>0</v>
      </c>
      <c r="Q288" s="252">
        <f>Manning!Q293</f>
        <v>0</v>
      </c>
      <c r="R288" s="252">
        <f>Manning!R293</f>
        <v>0</v>
      </c>
      <c r="S288" s="252">
        <f>Manning!S293</f>
        <v>0</v>
      </c>
      <c r="T288" s="252">
        <f>Manning!T293</f>
        <v>0</v>
      </c>
      <c r="U288" s="252">
        <f>Manning!U293</f>
        <v>0</v>
      </c>
      <c r="V288" s="252">
        <f>Manning!W293</f>
        <v>3</v>
      </c>
      <c r="W288" s="148"/>
      <c r="X288" s="532">
        <f>K288*'Salary Level'!$M293</f>
        <v>0</v>
      </c>
      <c r="Y288" s="532">
        <f>L288*'Salary Level'!$M293</f>
        <v>0</v>
      </c>
      <c r="Z288" s="532">
        <f>M288*'Salary Level'!$M293</f>
        <v>0</v>
      </c>
      <c r="AA288" s="532">
        <f>N288*'Salary Level'!$M293</f>
        <v>0</v>
      </c>
      <c r="AB288" s="532">
        <f>O288*'Salary Level'!$M293</f>
        <v>0</v>
      </c>
      <c r="AC288" s="532">
        <f>P288*'Salary Level'!$M293</f>
        <v>0</v>
      </c>
      <c r="AD288" s="532">
        <f>Q288*'Salary Level'!$M293</f>
        <v>0</v>
      </c>
      <c r="AE288" s="498">
        <f>R288*'Salary Level'!$M293</f>
        <v>0</v>
      </c>
      <c r="AF288" s="532">
        <f>S288*'Salary Level'!$M293</f>
        <v>0</v>
      </c>
      <c r="AG288" s="498">
        <f>T288*'Salary Level'!$M293</f>
        <v>0</v>
      </c>
      <c r="AH288" s="532">
        <f>U288*'Salary Level'!$M293</f>
        <v>0</v>
      </c>
      <c r="AI288" s="498">
        <f>V288*'Salary Level'!$M293</f>
        <v>12780</v>
      </c>
      <c r="AJ288" s="498">
        <f>V288*'Salary Level'!$M293</f>
        <v>12780</v>
      </c>
      <c r="AK288" s="602">
        <f t="shared" si="29"/>
        <v>25560</v>
      </c>
    </row>
    <row r="289" spans="1:37" ht="15" customHeight="1">
      <c r="A289" s="442"/>
      <c r="B289" s="457"/>
      <c r="C289" s="223"/>
      <c r="D289" s="225"/>
      <c r="E289" s="214" t="str">
        <f>Manning!E294</f>
        <v>WAITER</v>
      </c>
      <c r="F289" s="214">
        <f>Manning!F294</f>
        <v>0</v>
      </c>
      <c r="G289" s="252">
        <f>Manning!H294</f>
        <v>6</v>
      </c>
      <c r="H289" s="252" t="str">
        <f>Manning!I294</f>
        <v>L</v>
      </c>
      <c r="I289" s="252" t="str">
        <f>Manning!J294</f>
        <v>L7</v>
      </c>
      <c r="J289" s="252"/>
      <c r="K289" s="252">
        <f>Manning!K294</f>
        <v>0</v>
      </c>
      <c r="L289" s="252">
        <f>Manning!L294</f>
        <v>0</v>
      </c>
      <c r="M289" s="252">
        <f>Manning!M294</f>
        <v>0</v>
      </c>
      <c r="N289" s="252">
        <f>Manning!N294</f>
        <v>0</v>
      </c>
      <c r="O289" s="252">
        <f>Manning!O294</f>
        <v>0</v>
      </c>
      <c r="P289" s="252">
        <f>Manning!P294</f>
        <v>0</v>
      </c>
      <c r="Q289" s="252">
        <f>Manning!Q294</f>
        <v>0</v>
      </c>
      <c r="R289" s="252">
        <f>Manning!R294</f>
        <v>0</v>
      </c>
      <c r="S289" s="252">
        <f>Manning!S294</f>
        <v>0</v>
      </c>
      <c r="T289" s="252">
        <f>Manning!T294</f>
        <v>0</v>
      </c>
      <c r="U289" s="252">
        <f>Manning!U294</f>
        <v>0</v>
      </c>
      <c r="V289" s="252">
        <f>Manning!W294</f>
        <v>6</v>
      </c>
      <c r="W289" s="148"/>
      <c r="X289" s="532">
        <f>K289*'Salary Level'!$M294</f>
        <v>0</v>
      </c>
      <c r="Y289" s="532">
        <f>L289*'Salary Level'!$M294</f>
        <v>0</v>
      </c>
      <c r="Z289" s="532">
        <f>M289*'Salary Level'!$M294</f>
        <v>0</v>
      </c>
      <c r="AA289" s="532">
        <f>N289*'Salary Level'!$M294</f>
        <v>0</v>
      </c>
      <c r="AB289" s="532">
        <f>O289*'Salary Level'!$M294</f>
        <v>0</v>
      </c>
      <c r="AC289" s="532">
        <f>P289*'Salary Level'!$M294</f>
        <v>0</v>
      </c>
      <c r="AD289" s="532">
        <f>Q289*'Salary Level'!$M294</f>
        <v>0</v>
      </c>
      <c r="AE289" s="498">
        <f>R289*'Salary Level'!$M294</f>
        <v>0</v>
      </c>
      <c r="AF289" s="532">
        <f>S289*'Salary Level'!$M294</f>
        <v>0</v>
      </c>
      <c r="AG289" s="498">
        <f>T289*'Salary Level'!$M294</f>
        <v>0</v>
      </c>
      <c r="AH289" s="532">
        <f>U289*'Salary Level'!$M294</f>
        <v>0</v>
      </c>
      <c r="AI289" s="498">
        <f>V289*'Salary Level'!$M294</f>
        <v>19170</v>
      </c>
      <c r="AJ289" s="498">
        <f>V289*'Salary Level'!$M294</f>
        <v>19170</v>
      </c>
      <c r="AK289" s="602">
        <f t="shared" si="29"/>
        <v>38340</v>
      </c>
    </row>
    <row r="290" spans="1:37" ht="15" customHeight="1">
      <c r="A290" s="442"/>
      <c r="B290" s="457"/>
      <c r="C290" s="223"/>
      <c r="D290" s="225"/>
      <c r="E290" s="214" t="str">
        <f>Manning!E295</f>
        <v>ADDITIONAL POSITION 1</v>
      </c>
      <c r="F290" s="214"/>
      <c r="G290" s="252">
        <f>Manning!H295</f>
        <v>0</v>
      </c>
      <c r="H290" s="252" t="str">
        <f>Manning!I295</f>
        <v>L</v>
      </c>
      <c r="I290" s="252">
        <f>Manning!J295</f>
        <v>0</v>
      </c>
      <c r="J290" s="252"/>
      <c r="K290" s="252">
        <f>Manning!K295</f>
        <v>0</v>
      </c>
      <c r="L290" s="252">
        <f>Manning!L295</f>
        <v>0</v>
      </c>
      <c r="M290" s="252">
        <f>Manning!M295</f>
        <v>0</v>
      </c>
      <c r="N290" s="252">
        <f>Manning!N295</f>
        <v>0</v>
      </c>
      <c r="O290" s="252">
        <f>Manning!O295</f>
        <v>0</v>
      </c>
      <c r="P290" s="252">
        <f>Manning!P295</f>
        <v>0</v>
      </c>
      <c r="Q290" s="252">
        <f>Manning!Q295</f>
        <v>0</v>
      </c>
      <c r="R290" s="252">
        <f>Manning!R295</f>
        <v>0</v>
      </c>
      <c r="S290" s="252">
        <f>Manning!S295</f>
        <v>0</v>
      </c>
      <c r="T290" s="252">
        <f>Manning!T295</f>
        <v>0</v>
      </c>
      <c r="U290" s="252">
        <f>Manning!U295</f>
        <v>0</v>
      </c>
      <c r="V290" s="252">
        <f>Manning!W295</f>
        <v>0</v>
      </c>
      <c r="W290" s="146"/>
      <c r="X290" s="498">
        <f>K290*'Salary Level'!$M295</f>
        <v>0</v>
      </c>
      <c r="Y290" s="498">
        <f>L290*'Salary Level'!$M295</f>
        <v>0</v>
      </c>
      <c r="Z290" s="498">
        <f>M290*'Salary Level'!$M295</f>
        <v>0</v>
      </c>
      <c r="AA290" s="498">
        <f>N290*'Salary Level'!$M295</f>
        <v>0</v>
      </c>
      <c r="AB290" s="498">
        <f>O290*'Salary Level'!$M295</f>
        <v>0</v>
      </c>
      <c r="AC290" s="498">
        <f>P290*'Salary Level'!$M295</f>
        <v>0</v>
      </c>
      <c r="AD290" s="498">
        <f>Q290*'Salary Level'!$M295</f>
        <v>0</v>
      </c>
      <c r="AE290" s="498">
        <f>R290*'Salary Level'!$M295</f>
        <v>0</v>
      </c>
      <c r="AF290" s="498">
        <f>S290*'Salary Level'!$M295</f>
        <v>0</v>
      </c>
      <c r="AG290" s="498">
        <f>T290*'Salary Level'!$M295</f>
        <v>0</v>
      </c>
      <c r="AH290" s="498">
        <f>U290*'Salary Level'!$M295</f>
        <v>0</v>
      </c>
      <c r="AI290" s="498">
        <f>V290*'Salary Level'!$M295</f>
        <v>0</v>
      </c>
      <c r="AJ290" s="498">
        <f>V290*'Salary Level'!$M295</f>
        <v>0</v>
      </c>
      <c r="AK290" s="602">
        <f t="shared" si="29"/>
        <v>0</v>
      </c>
    </row>
    <row r="291" spans="1:37" ht="15" customHeight="1">
      <c r="A291" s="442"/>
      <c r="B291" s="457"/>
      <c r="C291" s="223"/>
      <c r="D291" s="225"/>
      <c r="E291" s="214" t="str">
        <f>Manning!E296</f>
        <v>ADDITIONAL POSITION 2</v>
      </c>
      <c r="F291" s="214"/>
      <c r="G291" s="252">
        <f>Manning!H296</f>
        <v>0</v>
      </c>
      <c r="H291" s="252" t="str">
        <f>Manning!I296</f>
        <v>L</v>
      </c>
      <c r="I291" s="252">
        <f>Manning!J296</f>
        <v>0</v>
      </c>
      <c r="J291" s="252"/>
      <c r="K291" s="252">
        <f>Manning!K296</f>
        <v>0</v>
      </c>
      <c r="L291" s="252">
        <f>Manning!L296</f>
        <v>0</v>
      </c>
      <c r="M291" s="252">
        <f>Manning!M296</f>
        <v>0</v>
      </c>
      <c r="N291" s="252">
        <f>Manning!N296</f>
        <v>0</v>
      </c>
      <c r="O291" s="252">
        <f>Manning!O296</f>
        <v>0</v>
      </c>
      <c r="P291" s="252">
        <f>Manning!P296</f>
        <v>0</v>
      </c>
      <c r="Q291" s="252">
        <f>Manning!Q296</f>
        <v>0</v>
      </c>
      <c r="R291" s="252">
        <f>Manning!R296</f>
        <v>0</v>
      </c>
      <c r="S291" s="252">
        <f>Manning!S296</f>
        <v>0</v>
      </c>
      <c r="T291" s="252">
        <f>Manning!T296</f>
        <v>0</v>
      </c>
      <c r="U291" s="252">
        <f>Manning!U296</f>
        <v>0</v>
      </c>
      <c r="V291" s="252">
        <f>Manning!W296</f>
        <v>0</v>
      </c>
      <c r="W291" s="146"/>
      <c r="X291" s="498">
        <f>K291*'Salary Level'!$M296</f>
        <v>0</v>
      </c>
      <c r="Y291" s="498">
        <f>L291*'Salary Level'!$M296</f>
        <v>0</v>
      </c>
      <c r="Z291" s="498">
        <f>M291*'Salary Level'!$M296</f>
        <v>0</v>
      </c>
      <c r="AA291" s="498">
        <f>N291*'Salary Level'!$M296</f>
        <v>0</v>
      </c>
      <c r="AB291" s="498">
        <f>O291*'Salary Level'!$M296</f>
        <v>0</v>
      </c>
      <c r="AC291" s="498">
        <f>P291*'Salary Level'!$M296</f>
        <v>0</v>
      </c>
      <c r="AD291" s="498">
        <f>Q291*'Salary Level'!$M296</f>
        <v>0</v>
      </c>
      <c r="AE291" s="498">
        <f>R291*'Salary Level'!$M296</f>
        <v>0</v>
      </c>
      <c r="AF291" s="498">
        <f>S291*'Salary Level'!$M296</f>
        <v>0</v>
      </c>
      <c r="AG291" s="498">
        <f>T291*'Salary Level'!$M296</f>
        <v>0</v>
      </c>
      <c r="AH291" s="498">
        <f>U291*'Salary Level'!$M296</f>
        <v>0</v>
      </c>
      <c r="AI291" s="498">
        <f>V291*'Salary Level'!$M296</f>
        <v>0</v>
      </c>
      <c r="AJ291" s="498">
        <f>V291*'Salary Level'!$M296</f>
        <v>0</v>
      </c>
      <c r="AK291" s="602">
        <f t="shared" si="29"/>
        <v>0</v>
      </c>
    </row>
    <row r="292" spans="1:37" ht="15" customHeight="1">
      <c r="A292" s="442"/>
      <c r="B292" s="457"/>
      <c r="C292" s="223"/>
      <c r="D292" s="225"/>
      <c r="E292" s="216"/>
      <c r="F292" s="216"/>
      <c r="G292" s="216"/>
      <c r="H292" s="216"/>
      <c r="I292" s="216"/>
      <c r="J292" s="216"/>
      <c r="K292" s="274"/>
      <c r="L292" s="274"/>
      <c r="M292" s="274"/>
      <c r="N292" s="274"/>
      <c r="O292" s="274"/>
      <c r="P292" s="274"/>
      <c r="Q292" s="274"/>
      <c r="R292" s="274"/>
      <c r="S292" s="274"/>
      <c r="T292" s="274"/>
      <c r="U292" s="274"/>
      <c r="V292" s="274"/>
      <c r="W292" s="62"/>
      <c r="X292" s="531"/>
      <c r="Y292" s="531"/>
      <c r="Z292" s="531"/>
      <c r="AA292" s="531"/>
      <c r="AB292" s="531"/>
      <c r="AC292" s="531"/>
      <c r="AD292" s="531"/>
      <c r="AE292" s="531"/>
      <c r="AF292" s="531"/>
      <c r="AG292" s="531"/>
      <c r="AH292" s="531"/>
      <c r="AI292" s="531"/>
      <c r="AJ292" s="531"/>
      <c r="AK292" s="602">
        <f t="shared" si="29"/>
        <v>0</v>
      </c>
    </row>
    <row r="293" spans="1:37" ht="15" customHeight="1">
      <c r="A293" s="442"/>
      <c r="B293" s="457"/>
      <c r="C293" s="223"/>
      <c r="D293" s="225"/>
      <c r="E293" s="221" t="str">
        <f>"TOTAL "&amp;E285</f>
        <v>TOTAL LOBBY LOUNGE BAR</v>
      </c>
      <c r="F293" s="221"/>
      <c r="G293" s="226">
        <f>SUM(G286:G292)</f>
        <v>10</v>
      </c>
      <c r="H293" s="221"/>
      <c r="I293" s="221"/>
      <c r="J293" s="221"/>
      <c r="K293" s="226">
        <f>Manning!K298</f>
        <v>0</v>
      </c>
      <c r="L293" s="226">
        <f>Manning!L298</f>
        <v>0</v>
      </c>
      <c r="M293" s="226">
        <f>Manning!M298</f>
        <v>0</v>
      </c>
      <c r="N293" s="226">
        <f>Manning!N298</f>
        <v>0</v>
      </c>
      <c r="O293" s="226">
        <f>Manning!O298</f>
        <v>0</v>
      </c>
      <c r="P293" s="226">
        <f>Manning!P298</f>
        <v>0</v>
      </c>
      <c r="Q293" s="226">
        <f>Manning!Q298</f>
        <v>0</v>
      </c>
      <c r="R293" s="226">
        <f>Manning!R298</f>
        <v>0</v>
      </c>
      <c r="S293" s="226">
        <f>Manning!S298</f>
        <v>0</v>
      </c>
      <c r="T293" s="226">
        <f>Manning!T298</f>
        <v>0</v>
      </c>
      <c r="U293" s="226">
        <f>Manning!U298</f>
        <v>1</v>
      </c>
      <c r="V293" s="226">
        <f>Manning!W298</f>
        <v>10</v>
      </c>
      <c r="W293" s="57"/>
      <c r="X293" s="507">
        <f>SUM(X286:X292)</f>
        <v>0</v>
      </c>
      <c r="Y293" s="507">
        <f t="shared" ref="Y293:AI293" si="32">SUM(Y286:Y292)</f>
        <v>0</v>
      </c>
      <c r="Z293" s="507">
        <f t="shared" si="32"/>
        <v>0</v>
      </c>
      <c r="AA293" s="507">
        <f t="shared" si="32"/>
        <v>0</v>
      </c>
      <c r="AB293" s="507">
        <f t="shared" si="32"/>
        <v>0</v>
      </c>
      <c r="AC293" s="507">
        <f t="shared" si="32"/>
        <v>0</v>
      </c>
      <c r="AD293" s="507">
        <f t="shared" si="32"/>
        <v>0</v>
      </c>
      <c r="AE293" s="507">
        <f t="shared" si="32"/>
        <v>0</v>
      </c>
      <c r="AF293" s="507">
        <f t="shared" si="32"/>
        <v>0</v>
      </c>
      <c r="AG293" s="507">
        <f t="shared" si="32"/>
        <v>0</v>
      </c>
      <c r="AH293" s="507">
        <f t="shared" si="32"/>
        <v>7100</v>
      </c>
      <c r="AI293" s="507">
        <f t="shared" si="32"/>
        <v>39050</v>
      </c>
      <c r="AJ293" s="507">
        <f>SUM(AJ286:AJ292)</f>
        <v>39050</v>
      </c>
      <c r="AK293" s="602">
        <f t="shared" si="29"/>
        <v>85200</v>
      </c>
    </row>
    <row r="294" spans="1:37" ht="15" customHeight="1">
      <c r="A294" s="442"/>
      <c r="B294" s="457"/>
      <c r="C294" s="223"/>
      <c r="D294" s="224" t="str">
        <f>"TOTAL "&amp;D171</f>
        <v xml:space="preserve">TOTAL FOOD &amp; BEVEVERAGE SERVICE </v>
      </c>
      <c r="E294" s="236"/>
      <c r="F294" s="236"/>
      <c r="G294" s="237">
        <f>+G273+G209+G196+G293+G283+G248+G261+G235+G222+G184</f>
        <v>100</v>
      </c>
      <c r="H294" s="236"/>
      <c r="I294" s="236"/>
      <c r="J294" s="236"/>
      <c r="K294" s="237">
        <f>Manning!K299</f>
        <v>0</v>
      </c>
      <c r="L294" s="237">
        <f>Manning!L299</f>
        <v>0</v>
      </c>
      <c r="M294" s="237">
        <f>Manning!M299</f>
        <v>0</v>
      </c>
      <c r="N294" s="237">
        <f>Manning!N299</f>
        <v>0</v>
      </c>
      <c r="O294" s="237">
        <f>Manning!O299</f>
        <v>0</v>
      </c>
      <c r="P294" s="237">
        <f>Manning!P299</f>
        <v>0</v>
      </c>
      <c r="Q294" s="237">
        <f>Manning!Q299</f>
        <v>0</v>
      </c>
      <c r="R294" s="237">
        <f>Manning!R299</f>
        <v>0</v>
      </c>
      <c r="S294" s="237">
        <f>Manning!S299</f>
        <v>0</v>
      </c>
      <c r="T294" s="237">
        <f>Manning!T299</f>
        <v>1</v>
      </c>
      <c r="U294" s="237">
        <f>Manning!U299</f>
        <v>7</v>
      </c>
      <c r="V294" s="237">
        <f>Manning!W299</f>
        <v>100</v>
      </c>
      <c r="W294" s="76"/>
      <c r="X294" s="519">
        <f>X293+X283+X273++X261+X248+X235+X222+X209+X196+X184</f>
        <v>0</v>
      </c>
      <c r="Y294" s="519">
        <f t="shared" ref="Y294:AI294" si="33">Y293+Y283+Y273++Y261+Y248+Y235+Y222+Y209+Y196+Y184</f>
        <v>0</v>
      </c>
      <c r="Z294" s="519">
        <f t="shared" si="33"/>
        <v>0</v>
      </c>
      <c r="AA294" s="519">
        <f t="shared" si="33"/>
        <v>0</v>
      </c>
      <c r="AB294" s="519">
        <f t="shared" si="33"/>
        <v>0</v>
      </c>
      <c r="AC294" s="519">
        <f t="shared" si="33"/>
        <v>0</v>
      </c>
      <c r="AD294" s="519">
        <f t="shared" si="33"/>
        <v>0</v>
      </c>
      <c r="AE294" s="519">
        <f t="shared" si="33"/>
        <v>0</v>
      </c>
      <c r="AF294" s="519">
        <f t="shared" si="33"/>
        <v>0</v>
      </c>
      <c r="AG294" s="519">
        <f t="shared" si="33"/>
        <v>10650</v>
      </c>
      <c r="AH294" s="519">
        <f t="shared" si="33"/>
        <v>56800</v>
      </c>
      <c r="AI294" s="519">
        <f t="shared" si="33"/>
        <v>392275</v>
      </c>
      <c r="AJ294" s="519">
        <f>AJ293+AJ283+AJ273++AJ261+AJ248+AJ235+AJ222+AJ209+AJ196+AJ184</f>
        <v>392275</v>
      </c>
      <c r="AK294" s="602">
        <f t="shared" si="29"/>
        <v>852000</v>
      </c>
    </row>
    <row r="295" spans="1:37" ht="15" customHeight="1">
      <c r="A295" s="442"/>
      <c r="B295" s="457"/>
      <c r="C295" s="245"/>
      <c r="D295" s="245"/>
      <c r="E295" s="243"/>
      <c r="F295" s="243"/>
      <c r="G295" s="243"/>
      <c r="H295" s="243"/>
      <c r="I295" s="243"/>
      <c r="J295" s="243"/>
      <c r="K295" s="284"/>
      <c r="L295" s="284"/>
      <c r="M295" s="284"/>
      <c r="N295" s="284"/>
      <c r="O295" s="284"/>
      <c r="P295" s="284"/>
      <c r="Q295" s="284"/>
      <c r="R295" s="284"/>
      <c r="S295" s="284"/>
      <c r="T295" s="284"/>
      <c r="U295" s="284"/>
      <c r="V295" s="284"/>
      <c r="W295" s="65"/>
      <c r="X295" s="526"/>
      <c r="Y295" s="526"/>
      <c r="Z295" s="526"/>
      <c r="AA295" s="526"/>
      <c r="AB295" s="526"/>
      <c r="AC295" s="526"/>
      <c r="AD295" s="526"/>
      <c r="AE295" s="526"/>
      <c r="AF295" s="526"/>
      <c r="AG295" s="526"/>
      <c r="AH295" s="526"/>
      <c r="AI295" s="526"/>
      <c r="AJ295" s="527"/>
      <c r="AK295" s="602">
        <f t="shared" si="29"/>
        <v>0</v>
      </c>
    </row>
    <row r="296" spans="1:37" ht="15" customHeight="1">
      <c r="A296" s="442"/>
      <c r="B296" s="457"/>
      <c r="C296" s="223"/>
      <c r="D296" s="255" t="str">
        <f>Manning!D301</f>
        <v xml:space="preserve">KITCHEN  </v>
      </c>
      <c r="E296" s="611"/>
      <c r="F296" s="611"/>
      <c r="G296" s="611"/>
      <c r="H296" s="611"/>
      <c r="I296" s="611"/>
      <c r="J296" s="611"/>
      <c r="K296" s="612"/>
      <c r="L296" s="612"/>
      <c r="M296" s="612"/>
      <c r="N296" s="612"/>
      <c r="O296" s="612"/>
      <c r="P296" s="612"/>
      <c r="Q296" s="612"/>
      <c r="R296" s="612"/>
      <c r="S296" s="612"/>
      <c r="T296" s="612"/>
      <c r="U296" s="612"/>
      <c r="V296" s="612"/>
      <c r="W296" s="75"/>
      <c r="X296" s="202"/>
      <c r="Y296" s="202"/>
      <c r="Z296" s="202"/>
      <c r="AA296" s="202"/>
      <c r="AB296" s="202"/>
      <c r="AC296" s="202"/>
      <c r="AD296" s="202"/>
      <c r="AE296" s="202"/>
      <c r="AF296" s="202"/>
      <c r="AG296" s="202"/>
      <c r="AH296" s="202"/>
      <c r="AI296" s="202"/>
      <c r="AJ296" s="202"/>
      <c r="AK296" s="602">
        <f t="shared" si="29"/>
        <v>0</v>
      </c>
    </row>
    <row r="297" spans="1:37" ht="15" customHeight="1">
      <c r="A297" s="442"/>
      <c r="B297" s="457"/>
      <c r="C297" s="223"/>
      <c r="D297" s="225"/>
      <c r="E297" s="212" t="str">
        <f>Manning!E302</f>
        <v>WESTERN KITCHEN BUFFET</v>
      </c>
      <c r="F297" s="212"/>
      <c r="G297" s="212"/>
      <c r="H297" s="212"/>
      <c r="I297" s="212"/>
      <c r="J297" s="212"/>
      <c r="K297" s="276"/>
      <c r="L297" s="276"/>
      <c r="M297" s="276"/>
      <c r="N297" s="276"/>
      <c r="O297" s="276"/>
      <c r="P297" s="276"/>
      <c r="Q297" s="276"/>
      <c r="R297" s="276"/>
      <c r="S297" s="276"/>
      <c r="T297" s="276"/>
      <c r="U297" s="276"/>
      <c r="V297" s="276"/>
      <c r="W297" s="72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02">
        <f t="shared" si="29"/>
        <v>0</v>
      </c>
    </row>
    <row r="298" spans="1:37" ht="15" customHeight="1">
      <c r="A298" s="442"/>
      <c r="B298" s="457"/>
      <c r="C298" s="223"/>
      <c r="D298" s="225"/>
      <c r="E298" s="213"/>
      <c r="F298" s="213"/>
      <c r="G298" s="213"/>
      <c r="H298" s="213"/>
      <c r="I298" s="213"/>
      <c r="J298" s="213"/>
      <c r="K298" s="277"/>
      <c r="L298" s="277"/>
      <c r="M298" s="277"/>
      <c r="N298" s="277"/>
      <c r="O298" s="277"/>
      <c r="P298" s="277"/>
      <c r="Q298" s="277"/>
      <c r="R298" s="277"/>
      <c r="S298" s="277"/>
      <c r="T298" s="277"/>
      <c r="U298" s="277"/>
      <c r="V298" s="277"/>
      <c r="W298" s="55"/>
      <c r="X298" s="67"/>
      <c r="Y298" s="67"/>
      <c r="Z298" s="67"/>
      <c r="AA298" s="67"/>
      <c r="AB298" s="67"/>
      <c r="AC298" s="67"/>
      <c r="AD298" s="67"/>
      <c r="AE298" s="67"/>
      <c r="AF298" s="67"/>
      <c r="AG298" s="67"/>
      <c r="AH298" s="67"/>
      <c r="AI298" s="67"/>
      <c r="AJ298" s="67"/>
      <c r="AK298" s="602">
        <f t="shared" si="29"/>
        <v>0</v>
      </c>
    </row>
    <row r="299" spans="1:37" ht="15" customHeight="1">
      <c r="A299" s="442"/>
      <c r="B299" s="457"/>
      <c r="C299" s="223"/>
      <c r="D299" s="225"/>
      <c r="E299" s="214" t="str">
        <f>Manning!E304</f>
        <v>EXECUTIVE SOUS CHEF</v>
      </c>
      <c r="F299" s="214">
        <f>Manning!F304</f>
        <v>0</v>
      </c>
      <c r="G299" s="215">
        <f>Manning!H304</f>
        <v>1</v>
      </c>
      <c r="H299" s="215" t="str">
        <f>Manning!I304</f>
        <v>L</v>
      </c>
      <c r="I299" s="215" t="str">
        <f>Manning!J304</f>
        <v>L3</v>
      </c>
      <c r="J299" s="215"/>
      <c r="K299" s="215">
        <f>Manning!K304</f>
        <v>0</v>
      </c>
      <c r="L299" s="215">
        <f>Manning!L304</f>
        <v>0</v>
      </c>
      <c r="M299" s="215">
        <f>Manning!M304</f>
        <v>0</v>
      </c>
      <c r="N299" s="215">
        <f>Manning!N304</f>
        <v>0</v>
      </c>
      <c r="O299" s="215">
        <f>Manning!O304</f>
        <v>0</v>
      </c>
      <c r="P299" s="215">
        <f>Manning!P304</f>
        <v>0</v>
      </c>
      <c r="Q299" s="215">
        <f>Manning!Q304</f>
        <v>0</v>
      </c>
      <c r="R299" s="215">
        <f>Manning!R304</f>
        <v>0</v>
      </c>
      <c r="S299" s="215">
        <f>Manning!S304</f>
        <v>1</v>
      </c>
      <c r="T299" s="215">
        <f>Manning!T304</f>
        <v>1</v>
      </c>
      <c r="U299" s="215">
        <f>Manning!U304</f>
        <v>1</v>
      </c>
      <c r="V299" s="215">
        <f>Manning!W304</f>
        <v>1</v>
      </c>
      <c r="W299" s="148"/>
      <c r="X299" s="532">
        <f>K299*'Salary Level'!$M304</f>
        <v>0</v>
      </c>
      <c r="Y299" s="532">
        <f>L299*'Salary Level'!$M304</f>
        <v>0</v>
      </c>
      <c r="Z299" s="532">
        <f>M299*'Salary Level'!$M304</f>
        <v>0</v>
      </c>
      <c r="AA299" s="532">
        <f>N299*'Salary Level'!$M304</f>
        <v>0</v>
      </c>
      <c r="AB299" s="532">
        <f>O299*'Salary Level'!$M304</f>
        <v>0</v>
      </c>
      <c r="AC299" s="532">
        <f>P299*'Salary Level'!$M304</f>
        <v>0</v>
      </c>
      <c r="AD299" s="532">
        <f>Q299*'Salary Level'!$M304</f>
        <v>0</v>
      </c>
      <c r="AE299" s="498">
        <f>R299*'Salary Level'!$M304</f>
        <v>0</v>
      </c>
      <c r="AF299" s="498">
        <f>S299*'Salary Level'!$M304</f>
        <v>22720</v>
      </c>
      <c r="AG299" s="498">
        <f>T299*'Salary Level'!$M304</f>
        <v>22720</v>
      </c>
      <c r="AH299" s="498">
        <f>U299*'Salary Level'!$M304</f>
        <v>22720</v>
      </c>
      <c r="AI299" s="498">
        <f>V299*'Salary Level'!$M304</f>
        <v>22720</v>
      </c>
      <c r="AJ299" s="498">
        <f>V299*'Salary Level'!$M304</f>
        <v>22720</v>
      </c>
      <c r="AK299" s="602">
        <f t="shared" si="29"/>
        <v>113600</v>
      </c>
    </row>
    <row r="300" spans="1:37" ht="15" customHeight="1">
      <c r="A300" s="442"/>
      <c r="B300" s="457"/>
      <c r="C300" s="223"/>
      <c r="D300" s="225"/>
      <c r="E300" s="214" t="str">
        <f>Manning!E305</f>
        <v>JUNIOR SOUS CHEF</v>
      </c>
      <c r="F300" s="214">
        <f>Manning!F305</f>
        <v>0</v>
      </c>
      <c r="G300" s="215">
        <f>Manning!H305</f>
        <v>1</v>
      </c>
      <c r="H300" s="215" t="str">
        <f>Manning!I305</f>
        <v>L</v>
      </c>
      <c r="I300" s="215" t="str">
        <f>Manning!J305</f>
        <v>L4</v>
      </c>
      <c r="J300" s="215"/>
      <c r="K300" s="215">
        <f>Manning!K305</f>
        <v>0</v>
      </c>
      <c r="L300" s="215">
        <f>Manning!L305</f>
        <v>0</v>
      </c>
      <c r="M300" s="215">
        <f>Manning!M305</f>
        <v>0</v>
      </c>
      <c r="N300" s="215">
        <f>Manning!N305</f>
        <v>0</v>
      </c>
      <c r="O300" s="215">
        <f>Manning!O305</f>
        <v>0</v>
      </c>
      <c r="P300" s="215">
        <f>Manning!P305</f>
        <v>0</v>
      </c>
      <c r="Q300" s="215">
        <f>Manning!Q305</f>
        <v>0</v>
      </c>
      <c r="R300" s="215">
        <f>Manning!R305</f>
        <v>0</v>
      </c>
      <c r="S300" s="215">
        <f>Manning!S305</f>
        <v>0</v>
      </c>
      <c r="T300" s="215">
        <f>Manning!T305</f>
        <v>0</v>
      </c>
      <c r="U300" s="215">
        <f>Manning!U305</f>
        <v>0</v>
      </c>
      <c r="V300" s="215">
        <f>Manning!W305</f>
        <v>1</v>
      </c>
      <c r="W300" s="148"/>
      <c r="X300" s="532">
        <f>K300*'Salary Level'!$M305</f>
        <v>0</v>
      </c>
      <c r="Y300" s="532">
        <f>L300*'Salary Level'!$M305</f>
        <v>0</v>
      </c>
      <c r="Z300" s="532">
        <f>M300*'Salary Level'!$M305</f>
        <v>0</v>
      </c>
      <c r="AA300" s="532">
        <f>N300*'Salary Level'!$M305</f>
        <v>0</v>
      </c>
      <c r="AB300" s="532">
        <f>O300*'Salary Level'!$M305</f>
        <v>0</v>
      </c>
      <c r="AC300" s="532">
        <f>P300*'Salary Level'!$M305</f>
        <v>0</v>
      </c>
      <c r="AD300" s="532">
        <f>Q300*'Salary Level'!$M305</f>
        <v>0</v>
      </c>
      <c r="AE300" s="498">
        <f>R300*'Salary Level'!$M305</f>
        <v>0</v>
      </c>
      <c r="AF300" s="532">
        <f>S300*'Salary Level'!$M305</f>
        <v>0</v>
      </c>
      <c r="AG300" s="498">
        <f>T300*'Salary Level'!$M305</f>
        <v>0</v>
      </c>
      <c r="AH300" s="532">
        <f>U300*'Salary Level'!$M305</f>
        <v>0</v>
      </c>
      <c r="AI300" s="498">
        <f>V300*'Salary Level'!$M305</f>
        <v>17040</v>
      </c>
      <c r="AJ300" s="498">
        <f>V300*'Salary Level'!$M305</f>
        <v>17040</v>
      </c>
      <c r="AK300" s="602">
        <f t="shared" si="29"/>
        <v>34080</v>
      </c>
    </row>
    <row r="301" spans="1:37" ht="15" customHeight="1">
      <c r="A301" s="442"/>
      <c r="B301" s="457"/>
      <c r="C301" s="223"/>
      <c r="D301" s="225"/>
      <c r="E301" s="214" t="str">
        <f>Manning!E306</f>
        <v>CHEF DE PARTIE</v>
      </c>
      <c r="F301" s="214">
        <f>Manning!F306</f>
        <v>0</v>
      </c>
      <c r="G301" s="215">
        <f>Manning!H306</f>
        <v>2</v>
      </c>
      <c r="H301" s="215" t="str">
        <f>Manning!I306</f>
        <v>L</v>
      </c>
      <c r="I301" s="215" t="str">
        <f>Manning!J306</f>
        <v>L5</v>
      </c>
      <c r="J301" s="215"/>
      <c r="K301" s="215">
        <f>Manning!K306</f>
        <v>0</v>
      </c>
      <c r="L301" s="215">
        <f>Manning!L306</f>
        <v>0</v>
      </c>
      <c r="M301" s="215">
        <f>Manning!M306</f>
        <v>0</v>
      </c>
      <c r="N301" s="215">
        <f>Manning!N306</f>
        <v>0</v>
      </c>
      <c r="O301" s="215">
        <f>Manning!O306</f>
        <v>0</v>
      </c>
      <c r="P301" s="215">
        <f>Manning!P306</f>
        <v>0</v>
      </c>
      <c r="Q301" s="215">
        <f>Manning!Q306</f>
        <v>0</v>
      </c>
      <c r="R301" s="215">
        <f>Manning!R306</f>
        <v>0</v>
      </c>
      <c r="S301" s="215">
        <f>Manning!S306</f>
        <v>0</v>
      </c>
      <c r="T301" s="215">
        <f>Manning!T306</f>
        <v>0</v>
      </c>
      <c r="U301" s="215">
        <f>Manning!U306</f>
        <v>0</v>
      </c>
      <c r="V301" s="215">
        <f>Manning!W306</f>
        <v>2</v>
      </c>
      <c r="W301" s="148"/>
      <c r="X301" s="532">
        <f>K301*'Salary Level'!$M306</f>
        <v>0</v>
      </c>
      <c r="Y301" s="532">
        <f>L301*'Salary Level'!$M306</f>
        <v>0</v>
      </c>
      <c r="Z301" s="532">
        <f>M301*'Salary Level'!$M306</f>
        <v>0</v>
      </c>
      <c r="AA301" s="532">
        <f>N301*'Salary Level'!$M306</f>
        <v>0</v>
      </c>
      <c r="AB301" s="532">
        <f>O301*'Salary Level'!$M306</f>
        <v>0</v>
      </c>
      <c r="AC301" s="532">
        <f>P301*'Salary Level'!$M306</f>
        <v>0</v>
      </c>
      <c r="AD301" s="532">
        <f>Q301*'Salary Level'!$M306</f>
        <v>0</v>
      </c>
      <c r="AE301" s="498">
        <f>R301*'Salary Level'!$M306</f>
        <v>0</v>
      </c>
      <c r="AF301" s="532">
        <f>S301*'Salary Level'!$M306</f>
        <v>0</v>
      </c>
      <c r="AG301" s="498">
        <f>T301*'Salary Level'!$M306</f>
        <v>0</v>
      </c>
      <c r="AH301" s="532">
        <f>U301*'Salary Level'!$M306</f>
        <v>0</v>
      </c>
      <c r="AI301" s="498">
        <f>V301*'Salary Level'!$M306</f>
        <v>22720</v>
      </c>
      <c r="AJ301" s="498">
        <f>V301*'Salary Level'!$M306</f>
        <v>22720</v>
      </c>
      <c r="AK301" s="602">
        <f t="shared" si="29"/>
        <v>45440</v>
      </c>
    </row>
    <row r="302" spans="1:37" ht="15" customHeight="1">
      <c r="A302" s="442"/>
      <c r="B302" s="457"/>
      <c r="C302" s="223"/>
      <c r="D302" s="225"/>
      <c r="E302" s="214" t="str">
        <f>Manning!E307</f>
        <v>COMMIS (1ST)</v>
      </c>
      <c r="F302" s="214">
        <f>Manning!F307</f>
        <v>0</v>
      </c>
      <c r="G302" s="215">
        <f>Manning!H307</f>
        <v>3</v>
      </c>
      <c r="H302" s="215" t="str">
        <f>Manning!I307</f>
        <v>L</v>
      </c>
      <c r="I302" s="215" t="str">
        <f>Manning!J307</f>
        <v>L6</v>
      </c>
      <c r="J302" s="215"/>
      <c r="K302" s="215">
        <f>Manning!K307</f>
        <v>0</v>
      </c>
      <c r="L302" s="215">
        <f>Manning!L307</f>
        <v>0</v>
      </c>
      <c r="M302" s="215">
        <f>Manning!M307</f>
        <v>0</v>
      </c>
      <c r="N302" s="215">
        <f>Manning!N307</f>
        <v>0</v>
      </c>
      <c r="O302" s="215">
        <f>Manning!O307</f>
        <v>0</v>
      </c>
      <c r="P302" s="215">
        <f>Manning!P307</f>
        <v>0</v>
      </c>
      <c r="Q302" s="215">
        <f>Manning!Q307</f>
        <v>0</v>
      </c>
      <c r="R302" s="215">
        <f>Manning!R307</f>
        <v>0</v>
      </c>
      <c r="S302" s="215">
        <f>Manning!S307</f>
        <v>0</v>
      </c>
      <c r="T302" s="215">
        <f>Manning!T307</f>
        <v>0</v>
      </c>
      <c r="U302" s="215">
        <f>Manning!U307</f>
        <v>0</v>
      </c>
      <c r="V302" s="215">
        <f>Manning!W307</f>
        <v>3</v>
      </c>
      <c r="W302" s="148"/>
      <c r="X302" s="532">
        <f>K302*'Salary Level'!$M307</f>
        <v>0</v>
      </c>
      <c r="Y302" s="532">
        <f>L302*'Salary Level'!$M307</f>
        <v>0</v>
      </c>
      <c r="Z302" s="532">
        <f>M302*'Salary Level'!$M307</f>
        <v>0</v>
      </c>
      <c r="AA302" s="532">
        <f>N302*'Salary Level'!$M307</f>
        <v>0</v>
      </c>
      <c r="AB302" s="532">
        <f>O302*'Salary Level'!$M307</f>
        <v>0</v>
      </c>
      <c r="AC302" s="532">
        <f>P302*'Salary Level'!$M307</f>
        <v>0</v>
      </c>
      <c r="AD302" s="532">
        <f>Q302*'Salary Level'!$M307</f>
        <v>0</v>
      </c>
      <c r="AE302" s="498">
        <f>R302*'Salary Level'!$M307</f>
        <v>0</v>
      </c>
      <c r="AF302" s="532">
        <f>S302*'Salary Level'!$M307</f>
        <v>0</v>
      </c>
      <c r="AG302" s="498">
        <f>T302*'Salary Level'!$M307</f>
        <v>0</v>
      </c>
      <c r="AH302" s="532">
        <f>U302*'Salary Level'!$M307</f>
        <v>0</v>
      </c>
      <c r="AI302" s="498">
        <f>V302*'Salary Level'!$M307</f>
        <v>8520</v>
      </c>
      <c r="AJ302" s="498">
        <f>V302*'Salary Level'!$M307</f>
        <v>8520</v>
      </c>
      <c r="AK302" s="602">
        <f t="shared" si="29"/>
        <v>17040</v>
      </c>
    </row>
    <row r="303" spans="1:37" ht="15" customHeight="1">
      <c r="A303" s="442"/>
      <c r="B303" s="457"/>
      <c r="C303" s="223"/>
      <c r="D303" s="225"/>
      <c r="E303" s="214" t="str">
        <f>Manning!E308</f>
        <v>KITCHEN HELPER</v>
      </c>
      <c r="F303" s="214">
        <f>Manning!F308</f>
        <v>0</v>
      </c>
      <c r="G303" s="215">
        <f>Manning!H308</f>
        <v>3</v>
      </c>
      <c r="H303" s="215" t="str">
        <f>Manning!I308</f>
        <v>L</v>
      </c>
      <c r="I303" s="215" t="str">
        <f>Manning!J308</f>
        <v>L6</v>
      </c>
      <c r="J303" s="215"/>
      <c r="K303" s="215">
        <f>Manning!K308</f>
        <v>0</v>
      </c>
      <c r="L303" s="215">
        <f>Manning!L308</f>
        <v>0</v>
      </c>
      <c r="M303" s="215">
        <f>Manning!M308</f>
        <v>0</v>
      </c>
      <c r="N303" s="215">
        <f>Manning!N308</f>
        <v>0</v>
      </c>
      <c r="O303" s="215">
        <f>Manning!O308</f>
        <v>0</v>
      </c>
      <c r="P303" s="215">
        <f>Manning!P308</f>
        <v>0</v>
      </c>
      <c r="Q303" s="215">
        <f>Manning!Q308</f>
        <v>0</v>
      </c>
      <c r="R303" s="215">
        <f>Manning!R308</f>
        <v>0</v>
      </c>
      <c r="S303" s="215">
        <f>Manning!S308</f>
        <v>0</v>
      </c>
      <c r="T303" s="215">
        <f>Manning!T308</f>
        <v>0</v>
      </c>
      <c r="U303" s="215">
        <f>Manning!U308</f>
        <v>0</v>
      </c>
      <c r="V303" s="215">
        <f>Manning!W308</f>
        <v>3</v>
      </c>
      <c r="W303" s="148"/>
      <c r="X303" s="532">
        <f>K303*'Salary Level'!$M308</f>
        <v>0</v>
      </c>
      <c r="Y303" s="532">
        <f>L303*'Salary Level'!$M308</f>
        <v>0</v>
      </c>
      <c r="Z303" s="532">
        <f>M303*'Salary Level'!$M308</f>
        <v>0</v>
      </c>
      <c r="AA303" s="532">
        <f>N303*'Salary Level'!$M308</f>
        <v>0</v>
      </c>
      <c r="AB303" s="532">
        <f>O303*'Salary Level'!$M308</f>
        <v>0</v>
      </c>
      <c r="AC303" s="532">
        <f>P303*'Salary Level'!$M308</f>
        <v>0</v>
      </c>
      <c r="AD303" s="532">
        <f>Q303*'Salary Level'!$M308</f>
        <v>0</v>
      </c>
      <c r="AE303" s="498">
        <f>R303*'Salary Level'!$M308</f>
        <v>0</v>
      </c>
      <c r="AF303" s="532">
        <f>S303*'Salary Level'!$M308</f>
        <v>0</v>
      </c>
      <c r="AG303" s="498">
        <f>T303*'Salary Level'!$M308</f>
        <v>0</v>
      </c>
      <c r="AH303" s="532">
        <f>U303*'Salary Level'!$M308</f>
        <v>0</v>
      </c>
      <c r="AI303" s="498">
        <f>V303*'Salary Level'!$M308</f>
        <v>7455</v>
      </c>
      <c r="AJ303" s="498">
        <f>V303*'Salary Level'!$M308</f>
        <v>7455</v>
      </c>
      <c r="AK303" s="602">
        <f t="shared" si="29"/>
        <v>14910</v>
      </c>
    </row>
    <row r="304" spans="1:37" ht="15" customHeight="1">
      <c r="A304" s="442"/>
      <c r="B304" s="457"/>
      <c r="C304" s="223"/>
      <c r="D304" s="225"/>
      <c r="E304" s="214" t="str">
        <f>Manning!E309</f>
        <v>NIGHT SHIFT CHEF</v>
      </c>
      <c r="F304" s="214">
        <f>Manning!F309</f>
        <v>0</v>
      </c>
      <c r="G304" s="215">
        <f>Manning!H309</f>
        <v>0</v>
      </c>
      <c r="H304" s="215" t="str">
        <f>Manning!I309</f>
        <v>L</v>
      </c>
      <c r="I304" s="215">
        <f>Manning!J309</f>
        <v>0</v>
      </c>
      <c r="J304" s="215"/>
      <c r="K304" s="215">
        <f>Manning!K309</f>
        <v>0</v>
      </c>
      <c r="L304" s="215">
        <f>Manning!L309</f>
        <v>0</v>
      </c>
      <c r="M304" s="215">
        <f>Manning!M309</f>
        <v>0</v>
      </c>
      <c r="N304" s="215">
        <f>Manning!N309</f>
        <v>0</v>
      </c>
      <c r="O304" s="215">
        <f>Manning!O309</f>
        <v>0</v>
      </c>
      <c r="P304" s="215">
        <f>Manning!P309</f>
        <v>0</v>
      </c>
      <c r="Q304" s="215">
        <f>Manning!Q309</f>
        <v>0</v>
      </c>
      <c r="R304" s="215">
        <f>Manning!R309</f>
        <v>0</v>
      </c>
      <c r="S304" s="215">
        <f>Manning!S309</f>
        <v>0</v>
      </c>
      <c r="T304" s="215">
        <f>Manning!T309</f>
        <v>0</v>
      </c>
      <c r="U304" s="215">
        <f>Manning!U309</f>
        <v>0</v>
      </c>
      <c r="V304" s="215">
        <f>Manning!W309</f>
        <v>0</v>
      </c>
      <c r="W304" s="148"/>
      <c r="X304" s="532">
        <f>K304*'Salary Level'!$M309</f>
        <v>0</v>
      </c>
      <c r="Y304" s="532">
        <f>L304*'Salary Level'!$M309</f>
        <v>0</v>
      </c>
      <c r="Z304" s="532">
        <f>M304*'Salary Level'!$M309</f>
        <v>0</v>
      </c>
      <c r="AA304" s="532">
        <f>N304*'Salary Level'!$M309</f>
        <v>0</v>
      </c>
      <c r="AB304" s="532">
        <f>O304*'Salary Level'!$M309</f>
        <v>0</v>
      </c>
      <c r="AC304" s="532">
        <f>P304*'Salary Level'!$M309</f>
        <v>0</v>
      </c>
      <c r="AD304" s="532">
        <f>Q304*'Salary Level'!$M309</f>
        <v>0</v>
      </c>
      <c r="AE304" s="498">
        <f>R304*'Salary Level'!$M309</f>
        <v>0</v>
      </c>
      <c r="AF304" s="532">
        <f>S304*'Salary Level'!$M309</f>
        <v>0</v>
      </c>
      <c r="AG304" s="498">
        <f>T304*'Salary Level'!$M309</f>
        <v>0</v>
      </c>
      <c r="AH304" s="532">
        <f>U304*'Salary Level'!$M309</f>
        <v>0</v>
      </c>
      <c r="AI304" s="498">
        <f>V304*'Salary Level'!$M309</f>
        <v>0</v>
      </c>
      <c r="AJ304" s="498">
        <f>V304*'Salary Level'!$M309</f>
        <v>0</v>
      </c>
      <c r="AK304" s="602">
        <f t="shared" si="29"/>
        <v>0</v>
      </c>
    </row>
    <row r="305" spans="1:37" ht="15" customHeight="1">
      <c r="A305" s="442"/>
      <c r="B305" s="457"/>
      <c r="C305" s="223"/>
      <c r="D305" s="225"/>
      <c r="E305" s="214" t="str">
        <f>Manning!E310</f>
        <v>BUTCHER</v>
      </c>
      <c r="F305" s="214">
        <f>Manning!F310</f>
        <v>0</v>
      </c>
      <c r="G305" s="215">
        <f>Manning!H310</f>
        <v>0</v>
      </c>
      <c r="H305" s="215" t="str">
        <f>Manning!I310</f>
        <v>L</v>
      </c>
      <c r="I305" s="215">
        <f>Manning!J310</f>
        <v>0</v>
      </c>
      <c r="J305" s="215"/>
      <c r="K305" s="215">
        <f>Manning!K310</f>
        <v>0</v>
      </c>
      <c r="L305" s="215">
        <f>Manning!L310</f>
        <v>0</v>
      </c>
      <c r="M305" s="215">
        <f>Manning!M310</f>
        <v>0</v>
      </c>
      <c r="N305" s="215">
        <f>Manning!N310</f>
        <v>0</v>
      </c>
      <c r="O305" s="215">
        <f>Manning!O310</f>
        <v>0</v>
      </c>
      <c r="P305" s="215">
        <f>Manning!P310</f>
        <v>0</v>
      </c>
      <c r="Q305" s="215">
        <f>Manning!Q310</f>
        <v>0</v>
      </c>
      <c r="R305" s="215">
        <f>Manning!R310</f>
        <v>0</v>
      </c>
      <c r="S305" s="215">
        <f>Manning!S310</f>
        <v>0</v>
      </c>
      <c r="T305" s="215">
        <f>Manning!T310</f>
        <v>0</v>
      </c>
      <c r="U305" s="215">
        <f>Manning!U310</f>
        <v>0</v>
      </c>
      <c r="V305" s="215">
        <f>Manning!W310</f>
        <v>0</v>
      </c>
      <c r="W305" s="148"/>
      <c r="X305" s="532">
        <f>K305*'Salary Level'!$M310</f>
        <v>0</v>
      </c>
      <c r="Y305" s="532">
        <f>L305*'Salary Level'!$M310</f>
        <v>0</v>
      </c>
      <c r="Z305" s="532">
        <f>M305*'Salary Level'!$M310</f>
        <v>0</v>
      </c>
      <c r="AA305" s="532">
        <f>N305*'Salary Level'!$M310</f>
        <v>0</v>
      </c>
      <c r="AB305" s="532">
        <f>O305*'Salary Level'!$M310</f>
        <v>0</v>
      </c>
      <c r="AC305" s="532">
        <f>P305*'Salary Level'!$M310</f>
        <v>0</v>
      </c>
      <c r="AD305" s="532">
        <f>Q305*'Salary Level'!$M310</f>
        <v>0</v>
      </c>
      <c r="AE305" s="498">
        <f>R305*'Salary Level'!$M310</f>
        <v>0</v>
      </c>
      <c r="AF305" s="532">
        <f>S305*'Salary Level'!$M310</f>
        <v>0</v>
      </c>
      <c r="AG305" s="498">
        <f>T305*'Salary Level'!$M310</f>
        <v>0</v>
      </c>
      <c r="AH305" s="532">
        <f>U305*'Salary Level'!$M310</f>
        <v>0</v>
      </c>
      <c r="AI305" s="498">
        <f>V305*'Salary Level'!$M310</f>
        <v>0</v>
      </c>
      <c r="AJ305" s="498">
        <f>V305*'Salary Level'!$M310</f>
        <v>0</v>
      </c>
      <c r="AK305" s="602">
        <f t="shared" si="29"/>
        <v>0</v>
      </c>
    </row>
    <row r="306" spans="1:37" ht="15" customHeight="1">
      <c r="A306" s="442"/>
      <c r="B306" s="457"/>
      <c r="C306" s="223"/>
      <c r="D306" s="225"/>
      <c r="E306" s="214" t="str">
        <f>Manning!E311</f>
        <v>KITCHEN ARTIST</v>
      </c>
      <c r="F306" s="214">
        <f>Manning!F311</f>
        <v>0</v>
      </c>
      <c r="G306" s="215">
        <f>Manning!H311</f>
        <v>1</v>
      </c>
      <c r="H306" s="215" t="str">
        <f>Manning!I311</f>
        <v>L</v>
      </c>
      <c r="I306" s="215" t="str">
        <f>Manning!J311</f>
        <v>L5</v>
      </c>
      <c r="J306" s="215"/>
      <c r="K306" s="215">
        <f>Manning!K311</f>
        <v>0</v>
      </c>
      <c r="L306" s="215">
        <f>Manning!L311</f>
        <v>0</v>
      </c>
      <c r="M306" s="215">
        <f>Manning!M311</f>
        <v>0</v>
      </c>
      <c r="N306" s="215">
        <f>Manning!N311</f>
        <v>0</v>
      </c>
      <c r="O306" s="215">
        <f>Manning!O311</f>
        <v>0</v>
      </c>
      <c r="P306" s="215">
        <f>Manning!P311</f>
        <v>0</v>
      </c>
      <c r="Q306" s="215">
        <f>Manning!Q311</f>
        <v>0</v>
      </c>
      <c r="R306" s="215">
        <f>Manning!R311</f>
        <v>0</v>
      </c>
      <c r="S306" s="215">
        <f>Manning!S311</f>
        <v>0</v>
      </c>
      <c r="T306" s="215">
        <f>Manning!T311</f>
        <v>0</v>
      </c>
      <c r="U306" s="215">
        <f>Manning!U311</f>
        <v>0</v>
      </c>
      <c r="V306" s="215">
        <f>Manning!W311</f>
        <v>1</v>
      </c>
      <c r="W306" s="148"/>
      <c r="X306" s="532">
        <f>K306*'Salary Level'!$M311</f>
        <v>0</v>
      </c>
      <c r="Y306" s="532">
        <f>L306*'Salary Level'!$M311</f>
        <v>0</v>
      </c>
      <c r="Z306" s="532">
        <f>M306*'Salary Level'!$M311</f>
        <v>0</v>
      </c>
      <c r="AA306" s="532">
        <f>N306*'Salary Level'!$M311</f>
        <v>0</v>
      </c>
      <c r="AB306" s="532">
        <f>O306*'Salary Level'!$M311</f>
        <v>0</v>
      </c>
      <c r="AC306" s="532">
        <f>P306*'Salary Level'!$M311</f>
        <v>0</v>
      </c>
      <c r="AD306" s="532">
        <f>Q306*'Salary Level'!$M311</f>
        <v>0</v>
      </c>
      <c r="AE306" s="498">
        <f>R306*'Salary Level'!$M311</f>
        <v>0</v>
      </c>
      <c r="AF306" s="532">
        <f>S306*'Salary Level'!$M311</f>
        <v>0</v>
      </c>
      <c r="AG306" s="498">
        <f>T306*'Salary Level'!$M311</f>
        <v>0</v>
      </c>
      <c r="AH306" s="532">
        <f>U306*'Salary Level'!$M311</f>
        <v>0</v>
      </c>
      <c r="AI306" s="498">
        <f>V306*'Salary Level'!$M311</f>
        <v>6390</v>
      </c>
      <c r="AJ306" s="498">
        <f>V306*'Salary Level'!$M311</f>
        <v>6390</v>
      </c>
      <c r="AK306" s="602">
        <f t="shared" si="29"/>
        <v>12780</v>
      </c>
    </row>
    <row r="307" spans="1:37" ht="15" customHeight="1">
      <c r="A307" s="442"/>
      <c r="B307" s="457"/>
      <c r="C307" s="223"/>
      <c r="D307" s="225"/>
      <c r="E307" s="214" t="str">
        <f>Manning!E312</f>
        <v>COMMIS (2ND)</v>
      </c>
      <c r="F307" s="214"/>
      <c r="G307" s="215">
        <f>Manning!H312</f>
        <v>2</v>
      </c>
      <c r="H307" s="215" t="str">
        <f>Manning!I312</f>
        <v>L</v>
      </c>
      <c r="I307" s="215" t="str">
        <f>Manning!J312</f>
        <v>L6</v>
      </c>
      <c r="J307" s="215"/>
      <c r="K307" s="215">
        <f>Manning!K312</f>
        <v>0</v>
      </c>
      <c r="L307" s="215">
        <f>Manning!L312</f>
        <v>0</v>
      </c>
      <c r="M307" s="215">
        <f>Manning!M312</f>
        <v>0</v>
      </c>
      <c r="N307" s="215">
        <f>Manning!N312</f>
        <v>0</v>
      </c>
      <c r="O307" s="215">
        <f>Manning!O312</f>
        <v>0</v>
      </c>
      <c r="P307" s="215">
        <f>Manning!P312</f>
        <v>0</v>
      </c>
      <c r="Q307" s="215">
        <f>Manning!Q312</f>
        <v>0</v>
      </c>
      <c r="R307" s="215">
        <f>Manning!R312</f>
        <v>0</v>
      </c>
      <c r="S307" s="215">
        <f>Manning!S312</f>
        <v>0</v>
      </c>
      <c r="T307" s="215">
        <f>Manning!T312</f>
        <v>0</v>
      </c>
      <c r="U307" s="215">
        <f>Manning!U312</f>
        <v>0</v>
      </c>
      <c r="V307" s="215">
        <f>Manning!W312</f>
        <v>2</v>
      </c>
      <c r="W307" s="148"/>
      <c r="X307" s="532">
        <f>K307*'Salary Level'!$M312</f>
        <v>0</v>
      </c>
      <c r="Y307" s="532">
        <f>L307*'Salary Level'!$M312</f>
        <v>0</v>
      </c>
      <c r="Z307" s="532">
        <f>M307*'Salary Level'!$M312</f>
        <v>0</v>
      </c>
      <c r="AA307" s="532">
        <f>N307*'Salary Level'!$M312</f>
        <v>0</v>
      </c>
      <c r="AB307" s="532">
        <f>O307*'Salary Level'!$M312</f>
        <v>0</v>
      </c>
      <c r="AC307" s="532">
        <f>P307*'Salary Level'!$M312</f>
        <v>0</v>
      </c>
      <c r="AD307" s="532">
        <f>Q307*'Salary Level'!$M312</f>
        <v>0</v>
      </c>
      <c r="AE307" s="498">
        <f>R307*'Salary Level'!$M312</f>
        <v>0</v>
      </c>
      <c r="AF307" s="532">
        <f>S307*'Salary Level'!$M312</f>
        <v>0</v>
      </c>
      <c r="AG307" s="498">
        <f>T307*'Salary Level'!$M312</f>
        <v>0</v>
      </c>
      <c r="AH307" s="532">
        <f>U307*'Salary Level'!$M312</f>
        <v>0</v>
      </c>
      <c r="AI307" s="498">
        <f>V307*'Salary Level'!$M312</f>
        <v>5680</v>
      </c>
      <c r="AJ307" s="498">
        <f>V307*'Salary Level'!$M312</f>
        <v>5680</v>
      </c>
      <c r="AK307" s="602">
        <f t="shared" si="29"/>
        <v>11360</v>
      </c>
    </row>
    <row r="308" spans="1:37" ht="15" customHeight="1">
      <c r="A308" s="442"/>
      <c r="B308" s="457"/>
      <c r="C308" s="223"/>
      <c r="D308" s="225"/>
      <c r="E308" s="214" t="str">
        <f>Manning!E313</f>
        <v>COMMIS (3RD)</v>
      </c>
      <c r="F308" s="214"/>
      <c r="G308" s="215">
        <f>Manning!H313</f>
        <v>0</v>
      </c>
      <c r="H308" s="215" t="str">
        <f>Manning!I313</f>
        <v>L</v>
      </c>
      <c r="I308" s="215">
        <f>Manning!J313</f>
        <v>0</v>
      </c>
      <c r="J308" s="215"/>
      <c r="K308" s="215">
        <f>Manning!K313</f>
        <v>0</v>
      </c>
      <c r="L308" s="215">
        <f>Manning!L313</f>
        <v>0</v>
      </c>
      <c r="M308" s="215">
        <f>Manning!M313</f>
        <v>0</v>
      </c>
      <c r="N308" s="215">
        <f>Manning!N313</f>
        <v>0</v>
      </c>
      <c r="O308" s="215">
        <f>Manning!O313</f>
        <v>0</v>
      </c>
      <c r="P308" s="215">
        <f>Manning!P313</f>
        <v>0</v>
      </c>
      <c r="Q308" s="215">
        <f>Manning!Q313</f>
        <v>0</v>
      </c>
      <c r="R308" s="215">
        <f>Manning!R313</f>
        <v>0</v>
      </c>
      <c r="S308" s="215">
        <f>Manning!S313</f>
        <v>0</v>
      </c>
      <c r="T308" s="215">
        <f>Manning!T313</f>
        <v>0</v>
      </c>
      <c r="U308" s="215">
        <f>Manning!U313</f>
        <v>0</v>
      </c>
      <c r="V308" s="215">
        <f>Manning!W313</f>
        <v>0</v>
      </c>
      <c r="W308" s="148"/>
      <c r="X308" s="532">
        <f>K308*'Salary Level'!$M313</f>
        <v>0</v>
      </c>
      <c r="Y308" s="532">
        <f>L308*'Salary Level'!$M313</f>
        <v>0</v>
      </c>
      <c r="Z308" s="532">
        <f>M308*'Salary Level'!$M313</f>
        <v>0</v>
      </c>
      <c r="AA308" s="532">
        <f>N308*'Salary Level'!$M313</f>
        <v>0</v>
      </c>
      <c r="AB308" s="532">
        <f>O308*'Salary Level'!$M313</f>
        <v>0</v>
      </c>
      <c r="AC308" s="532">
        <f>P308*'Salary Level'!$M313</f>
        <v>0</v>
      </c>
      <c r="AD308" s="532">
        <f>Q308*'Salary Level'!$M313</f>
        <v>0</v>
      </c>
      <c r="AE308" s="498">
        <f>R308*'Salary Level'!$M313</f>
        <v>0</v>
      </c>
      <c r="AF308" s="532">
        <f>S308*'Salary Level'!$M313</f>
        <v>0</v>
      </c>
      <c r="AG308" s="498">
        <f>T308*'Salary Level'!$M313</f>
        <v>0</v>
      </c>
      <c r="AH308" s="532">
        <f>U308*'Salary Level'!$M313</f>
        <v>0</v>
      </c>
      <c r="AI308" s="498">
        <f>V308*'Salary Level'!$M313</f>
        <v>0</v>
      </c>
      <c r="AJ308" s="498">
        <f>V308*'Salary Level'!$M313</f>
        <v>0</v>
      </c>
      <c r="AK308" s="602">
        <f t="shared" si="29"/>
        <v>0</v>
      </c>
    </row>
    <row r="309" spans="1:37" ht="15" customHeight="1">
      <c r="A309" s="442"/>
      <c r="B309" s="457"/>
      <c r="C309" s="223"/>
      <c r="D309" s="225"/>
      <c r="E309" s="214" t="str">
        <f>Manning!E314</f>
        <v>ADDITIONAL POSITION 3</v>
      </c>
      <c r="F309" s="214"/>
      <c r="G309" s="215">
        <f>Manning!H314</f>
        <v>0</v>
      </c>
      <c r="H309" s="215" t="str">
        <f>Manning!I314</f>
        <v>L</v>
      </c>
      <c r="I309" s="215">
        <f>Manning!J314</f>
        <v>0</v>
      </c>
      <c r="J309" s="215"/>
      <c r="K309" s="215">
        <f>Manning!K314</f>
        <v>0</v>
      </c>
      <c r="L309" s="215">
        <f>Manning!L314</f>
        <v>0</v>
      </c>
      <c r="M309" s="215">
        <f>Manning!M314</f>
        <v>0</v>
      </c>
      <c r="N309" s="215">
        <f>Manning!N314</f>
        <v>0</v>
      </c>
      <c r="O309" s="215">
        <f>Manning!O314</f>
        <v>0</v>
      </c>
      <c r="P309" s="215">
        <f>Manning!P314</f>
        <v>0</v>
      </c>
      <c r="Q309" s="215">
        <f>Manning!Q314</f>
        <v>0</v>
      </c>
      <c r="R309" s="215">
        <f>Manning!R314</f>
        <v>0</v>
      </c>
      <c r="S309" s="215">
        <f>Manning!S314</f>
        <v>0</v>
      </c>
      <c r="T309" s="215">
        <f>Manning!T314</f>
        <v>0</v>
      </c>
      <c r="U309" s="215">
        <f>Manning!U314</f>
        <v>0</v>
      </c>
      <c r="V309" s="215">
        <f>Manning!W314</f>
        <v>0</v>
      </c>
      <c r="W309" s="148"/>
      <c r="X309" s="532">
        <f>K309*'Salary Level'!$M314</f>
        <v>0</v>
      </c>
      <c r="Y309" s="532">
        <f>L309*'Salary Level'!$M314</f>
        <v>0</v>
      </c>
      <c r="Z309" s="532">
        <f>M309*'Salary Level'!$M314</f>
        <v>0</v>
      </c>
      <c r="AA309" s="532">
        <f>N309*'Salary Level'!$M314</f>
        <v>0</v>
      </c>
      <c r="AB309" s="532">
        <f>O309*'Salary Level'!$M314</f>
        <v>0</v>
      </c>
      <c r="AC309" s="532">
        <f>P309*'Salary Level'!$M314</f>
        <v>0</v>
      </c>
      <c r="AD309" s="532">
        <f>Q309*'Salary Level'!$M314</f>
        <v>0</v>
      </c>
      <c r="AE309" s="498">
        <f>R309*'Salary Level'!$M314</f>
        <v>0</v>
      </c>
      <c r="AF309" s="532">
        <f>S309*'Salary Level'!$M314</f>
        <v>0</v>
      </c>
      <c r="AG309" s="498">
        <f>T309*'Salary Level'!$M314</f>
        <v>0</v>
      </c>
      <c r="AH309" s="532">
        <f>U309*'Salary Level'!$M314</f>
        <v>0</v>
      </c>
      <c r="AI309" s="498">
        <f>V309*'Salary Level'!$M314</f>
        <v>0</v>
      </c>
      <c r="AJ309" s="498">
        <f>V309*'Salary Level'!$M314</f>
        <v>0</v>
      </c>
      <c r="AK309" s="602">
        <f t="shared" si="29"/>
        <v>0</v>
      </c>
    </row>
    <row r="310" spans="1:37" ht="15" customHeight="1">
      <c r="A310" s="442"/>
      <c r="B310" s="457"/>
      <c r="C310" s="223"/>
      <c r="D310" s="225"/>
      <c r="E310" s="214" t="str">
        <f>Manning!E315</f>
        <v>ADDITIONAL POSITION 4</v>
      </c>
      <c r="F310" s="214"/>
      <c r="G310" s="215">
        <f>Manning!H315</f>
        <v>0</v>
      </c>
      <c r="H310" s="215" t="str">
        <f>Manning!I315</f>
        <v>L</v>
      </c>
      <c r="I310" s="215">
        <f>Manning!J315</f>
        <v>0</v>
      </c>
      <c r="J310" s="215"/>
      <c r="K310" s="215">
        <f>Manning!K315</f>
        <v>0</v>
      </c>
      <c r="L310" s="215">
        <f>Manning!L315</f>
        <v>0</v>
      </c>
      <c r="M310" s="215">
        <f>Manning!M315</f>
        <v>0</v>
      </c>
      <c r="N310" s="215">
        <f>Manning!N315</f>
        <v>0</v>
      </c>
      <c r="O310" s="215">
        <f>Manning!O315</f>
        <v>0</v>
      </c>
      <c r="P310" s="215">
        <f>Manning!P315</f>
        <v>0</v>
      </c>
      <c r="Q310" s="215">
        <f>Manning!Q315</f>
        <v>0</v>
      </c>
      <c r="R310" s="215">
        <f>Manning!R315</f>
        <v>0</v>
      </c>
      <c r="S310" s="215">
        <f>Manning!S315</f>
        <v>0</v>
      </c>
      <c r="T310" s="215">
        <f>Manning!T315</f>
        <v>0</v>
      </c>
      <c r="U310" s="215">
        <f>Manning!U315</f>
        <v>0</v>
      </c>
      <c r="V310" s="215">
        <f>Manning!W315</f>
        <v>0</v>
      </c>
      <c r="W310" s="148"/>
      <c r="X310" s="532">
        <f>K310*'Salary Level'!$M315</f>
        <v>0</v>
      </c>
      <c r="Y310" s="532">
        <f>L310*'Salary Level'!$M315</f>
        <v>0</v>
      </c>
      <c r="Z310" s="532">
        <f>M310*'Salary Level'!$M315</f>
        <v>0</v>
      </c>
      <c r="AA310" s="532">
        <f>N310*'Salary Level'!$M315</f>
        <v>0</v>
      </c>
      <c r="AB310" s="532">
        <f>O310*'Salary Level'!$M315</f>
        <v>0</v>
      </c>
      <c r="AC310" s="532">
        <f>P310*'Salary Level'!$M315</f>
        <v>0</v>
      </c>
      <c r="AD310" s="532">
        <f>Q310*'Salary Level'!$M315</f>
        <v>0</v>
      </c>
      <c r="AE310" s="498">
        <f>R310*'Salary Level'!$M315</f>
        <v>0</v>
      </c>
      <c r="AF310" s="532">
        <f>S310*'Salary Level'!$M315</f>
        <v>0</v>
      </c>
      <c r="AG310" s="498">
        <f>T310*'Salary Level'!$M315</f>
        <v>0</v>
      </c>
      <c r="AH310" s="532">
        <f>U310*'Salary Level'!$M315</f>
        <v>0</v>
      </c>
      <c r="AI310" s="498">
        <f>V310*'Salary Level'!$M315</f>
        <v>0</v>
      </c>
      <c r="AJ310" s="498">
        <f>V310*'Salary Level'!$M315</f>
        <v>0</v>
      </c>
      <c r="AK310" s="602">
        <f t="shared" si="29"/>
        <v>0</v>
      </c>
    </row>
    <row r="311" spans="1:37" ht="15" customHeight="1">
      <c r="A311" s="443"/>
      <c r="B311" s="462"/>
      <c r="C311" s="233"/>
      <c r="D311" s="234"/>
      <c r="E311" s="216"/>
      <c r="F311" s="216"/>
      <c r="G311" s="216"/>
      <c r="H311" s="216"/>
      <c r="I311" s="216"/>
      <c r="J311" s="216"/>
      <c r="K311" s="274"/>
      <c r="L311" s="274"/>
      <c r="M311" s="274"/>
      <c r="N311" s="274"/>
      <c r="O311" s="274"/>
      <c r="P311" s="274"/>
      <c r="Q311" s="274"/>
      <c r="R311" s="274"/>
      <c r="S311" s="274"/>
      <c r="T311" s="274"/>
      <c r="U311" s="274"/>
      <c r="V311" s="274"/>
      <c r="W311" s="61"/>
      <c r="X311" s="499"/>
      <c r="Y311" s="499"/>
      <c r="Z311" s="499"/>
      <c r="AA311" s="499"/>
      <c r="AB311" s="499"/>
      <c r="AC311" s="499"/>
      <c r="AD311" s="499"/>
      <c r="AE311" s="499"/>
      <c r="AF311" s="499"/>
      <c r="AG311" s="499"/>
      <c r="AH311" s="499"/>
      <c r="AI311" s="499"/>
      <c r="AJ311" s="499"/>
      <c r="AK311" s="602">
        <f t="shared" si="29"/>
        <v>0</v>
      </c>
    </row>
    <row r="312" spans="1:37" ht="15" customHeight="1">
      <c r="A312" s="442"/>
      <c r="B312" s="457"/>
      <c r="C312" s="223"/>
      <c r="D312" s="225"/>
      <c r="E312" s="221" t="str">
        <f>"TOTAL "&amp;E297</f>
        <v>TOTAL WESTERN KITCHEN BUFFET</v>
      </c>
      <c r="F312" s="221"/>
      <c r="G312" s="226">
        <f>SUM(G298:G311)</f>
        <v>13</v>
      </c>
      <c r="H312" s="221"/>
      <c r="I312" s="221"/>
      <c r="J312" s="221"/>
      <c r="K312" s="226">
        <f>Manning!K317</f>
        <v>0</v>
      </c>
      <c r="L312" s="226">
        <f>Manning!L317</f>
        <v>0</v>
      </c>
      <c r="M312" s="226">
        <f>Manning!M317</f>
        <v>0</v>
      </c>
      <c r="N312" s="226">
        <f>Manning!N317</f>
        <v>0</v>
      </c>
      <c r="O312" s="226">
        <f>Manning!O317</f>
        <v>0</v>
      </c>
      <c r="P312" s="226">
        <f>Manning!P317</f>
        <v>0</v>
      </c>
      <c r="Q312" s="226">
        <f>Manning!Q317</f>
        <v>0</v>
      </c>
      <c r="R312" s="226">
        <f>Manning!R317</f>
        <v>0</v>
      </c>
      <c r="S312" s="226">
        <f>Manning!S317</f>
        <v>1</v>
      </c>
      <c r="T312" s="226">
        <f>Manning!T317</f>
        <v>1</v>
      </c>
      <c r="U312" s="226">
        <f>Manning!U317</f>
        <v>1</v>
      </c>
      <c r="V312" s="226">
        <f>Manning!W317</f>
        <v>13</v>
      </c>
      <c r="W312" s="57"/>
      <c r="X312" s="507">
        <f>SUM(X298:X311)</f>
        <v>0</v>
      </c>
      <c r="Y312" s="507">
        <f t="shared" ref="Y312:AI312" si="34">SUM(Y298:Y311)</f>
        <v>0</v>
      </c>
      <c r="Z312" s="507">
        <f t="shared" si="34"/>
        <v>0</v>
      </c>
      <c r="AA312" s="507">
        <f t="shared" si="34"/>
        <v>0</v>
      </c>
      <c r="AB312" s="507">
        <f t="shared" si="34"/>
        <v>0</v>
      </c>
      <c r="AC312" s="507">
        <f t="shared" si="34"/>
        <v>0</v>
      </c>
      <c r="AD312" s="507">
        <f t="shared" si="34"/>
        <v>0</v>
      </c>
      <c r="AE312" s="507">
        <f t="shared" si="34"/>
        <v>0</v>
      </c>
      <c r="AF312" s="507">
        <f t="shared" si="34"/>
        <v>22720</v>
      </c>
      <c r="AG312" s="507">
        <f t="shared" si="34"/>
        <v>22720</v>
      </c>
      <c r="AH312" s="507">
        <f t="shared" si="34"/>
        <v>22720</v>
      </c>
      <c r="AI312" s="507">
        <f t="shared" si="34"/>
        <v>90525</v>
      </c>
      <c r="AJ312" s="507">
        <f>SUM(AJ298:AJ311)</f>
        <v>90525</v>
      </c>
      <c r="AK312" s="602">
        <f t="shared" si="29"/>
        <v>249210</v>
      </c>
    </row>
    <row r="313" spans="1:37" ht="15" customHeight="1">
      <c r="A313" s="442"/>
      <c r="B313" s="457"/>
      <c r="C313" s="223"/>
      <c r="D313" s="256"/>
      <c r="E313" s="214"/>
      <c r="F313" s="214"/>
      <c r="G313" s="214"/>
      <c r="H313" s="214"/>
      <c r="I313" s="214"/>
      <c r="J313" s="214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10"/>
      <c r="X313" s="533"/>
      <c r="Y313" s="533"/>
      <c r="Z313" s="533"/>
      <c r="AA313" s="533"/>
      <c r="AB313" s="533"/>
      <c r="AC313" s="533"/>
      <c r="AD313" s="533"/>
      <c r="AE313" s="533"/>
      <c r="AF313" s="533"/>
      <c r="AG313" s="533"/>
      <c r="AH313" s="533"/>
      <c r="AI313" s="533"/>
      <c r="AJ313" s="533"/>
      <c r="AK313" s="602">
        <f t="shared" si="29"/>
        <v>0</v>
      </c>
    </row>
    <row r="314" spans="1:37" ht="15" customHeight="1">
      <c r="A314" s="442"/>
      <c r="B314" s="457"/>
      <c r="C314" s="223"/>
      <c r="D314" s="225"/>
      <c r="E314" s="212" t="str">
        <f>Manning!E319</f>
        <v>WESTERN KITCHEN GRILL</v>
      </c>
      <c r="F314" s="212"/>
      <c r="G314" s="212"/>
      <c r="H314" s="212"/>
      <c r="I314" s="212"/>
      <c r="J314" s="212"/>
      <c r="K314" s="276"/>
      <c r="L314" s="276"/>
      <c r="M314" s="276"/>
      <c r="N314" s="276"/>
      <c r="O314" s="276"/>
      <c r="P314" s="276"/>
      <c r="Q314" s="276"/>
      <c r="R314" s="276"/>
      <c r="S314" s="276"/>
      <c r="T314" s="276"/>
      <c r="U314" s="276"/>
      <c r="V314" s="276"/>
      <c r="W314" s="72"/>
      <c r="X314" s="496"/>
      <c r="Y314" s="496"/>
      <c r="Z314" s="496"/>
      <c r="AA314" s="496"/>
      <c r="AB314" s="496"/>
      <c r="AC314" s="496"/>
      <c r="AD314" s="496"/>
      <c r="AE314" s="496"/>
      <c r="AF314" s="496"/>
      <c r="AG314" s="496"/>
      <c r="AH314" s="496"/>
      <c r="AI314" s="496"/>
      <c r="AJ314" s="496"/>
      <c r="AK314" s="602">
        <f t="shared" si="29"/>
        <v>0</v>
      </c>
    </row>
    <row r="315" spans="1:37" ht="15" customHeight="1">
      <c r="A315" s="442"/>
      <c r="B315" s="457"/>
      <c r="C315" s="223"/>
      <c r="D315" s="225"/>
      <c r="E315" s="213"/>
      <c r="F315" s="213"/>
      <c r="G315" s="213"/>
      <c r="H315" s="213"/>
      <c r="I315" s="213"/>
      <c r="J315" s="213"/>
      <c r="K315" s="277"/>
      <c r="L315" s="277"/>
      <c r="M315" s="277"/>
      <c r="N315" s="277"/>
      <c r="O315" s="277"/>
      <c r="P315" s="277"/>
      <c r="Q315" s="277"/>
      <c r="R315" s="277"/>
      <c r="S315" s="277"/>
      <c r="T315" s="277"/>
      <c r="U315" s="277"/>
      <c r="V315" s="277"/>
      <c r="W315" s="55"/>
      <c r="X315" s="497"/>
      <c r="Y315" s="497"/>
      <c r="Z315" s="497"/>
      <c r="AA315" s="497"/>
      <c r="AB315" s="497"/>
      <c r="AC315" s="497"/>
      <c r="AD315" s="497"/>
      <c r="AE315" s="497"/>
      <c r="AF315" s="497"/>
      <c r="AG315" s="497"/>
      <c r="AH315" s="497"/>
      <c r="AI315" s="497"/>
      <c r="AJ315" s="497"/>
      <c r="AK315" s="602">
        <f t="shared" si="29"/>
        <v>0</v>
      </c>
    </row>
    <row r="316" spans="1:37" ht="15" customHeight="1">
      <c r="A316" s="442"/>
      <c r="B316" s="457"/>
      <c r="C316" s="223"/>
      <c r="D316" s="225"/>
      <c r="E316" s="214" t="str">
        <f>Manning!E321</f>
        <v>HEAD CHEF</v>
      </c>
      <c r="F316" s="214">
        <f>Manning!F321</f>
        <v>0</v>
      </c>
      <c r="G316" s="215">
        <f>Manning!H321</f>
        <v>0</v>
      </c>
      <c r="H316" s="215" t="str">
        <f>Manning!I321</f>
        <v>L</v>
      </c>
      <c r="I316" s="215">
        <f>Manning!J321</f>
        <v>0</v>
      </c>
      <c r="J316" s="215"/>
      <c r="K316" s="215">
        <f>Manning!K321</f>
        <v>0</v>
      </c>
      <c r="L316" s="215">
        <f>Manning!L321</f>
        <v>0</v>
      </c>
      <c r="M316" s="215">
        <f>Manning!M321</f>
        <v>0</v>
      </c>
      <c r="N316" s="215">
        <f>Manning!N321</f>
        <v>0</v>
      </c>
      <c r="O316" s="215">
        <f>Manning!O321</f>
        <v>0</v>
      </c>
      <c r="P316" s="215">
        <f>Manning!P321</f>
        <v>0</v>
      </c>
      <c r="Q316" s="215">
        <f>Manning!Q321</f>
        <v>0</v>
      </c>
      <c r="R316" s="215">
        <f>Manning!R321</f>
        <v>0</v>
      </c>
      <c r="S316" s="215">
        <f>Manning!S321</f>
        <v>0</v>
      </c>
      <c r="T316" s="215">
        <f>Manning!T321</f>
        <v>0</v>
      </c>
      <c r="U316" s="215">
        <f>Manning!U321</f>
        <v>0</v>
      </c>
      <c r="V316" s="215">
        <f>Manning!W321</f>
        <v>0</v>
      </c>
      <c r="W316" s="146"/>
      <c r="X316" s="498">
        <f>K316*'Salary Level'!$M321</f>
        <v>0</v>
      </c>
      <c r="Y316" s="498">
        <f>L316*'Salary Level'!$M321</f>
        <v>0</v>
      </c>
      <c r="Z316" s="498">
        <f>M316*'Salary Level'!$M321</f>
        <v>0</v>
      </c>
      <c r="AA316" s="498">
        <f>N316*'Salary Level'!$M321</f>
        <v>0</v>
      </c>
      <c r="AB316" s="498">
        <f>O316*'Salary Level'!$M321</f>
        <v>0</v>
      </c>
      <c r="AC316" s="498">
        <f>P316*'Salary Level'!$M321</f>
        <v>0</v>
      </c>
      <c r="AD316" s="498">
        <f>Q316*'Salary Level'!$M321</f>
        <v>0</v>
      </c>
      <c r="AE316" s="498">
        <f>R316*'Salary Level'!$M321</f>
        <v>0</v>
      </c>
      <c r="AF316" s="498">
        <f>S316*'Salary Level'!$M321</f>
        <v>0</v>
      </c>
      <c r="AG316" s="498">
        <f>T316*'Salary Level'!$M321</f>
        <v>0</v>
      </c>
      <c r="AH316" s="498">
        <f>U316*'Salary Level'!$M321</f>
        <v>0</v>
      </c>
      <c r="AI316" s="498">
        <f>V316*'Salary Level'!$M321</f>
        <v>0</v>
      </c>
      <c r="AJ316" s="498">
        <f>V316*'Salary Level'!$M321</f>
        <v>0</v>
      </c>
      <c r="AK316" s="602">
        <f t="shared" si="29"/>
        <v>0</v>
      </c>
    </row>
    <row r="317" spans="1:37" ht="15" customHeight="1">
      <c r="A317" s="442"/>
      <c r="B317" s="457"/>
      <c r="C317" s="223"/>
      <c r="D317" s="225"/>
      <c r="E317" s="214" t="str">
        <f>Manning!E322</f>
        <v>SOUS CHEF</v>
      </c>
      <c r="F317" s="214">
        <f>Manning!F322</f>
        <v>0</v>
      </c>
      <c r="G317" s="215">
        <f>Manning!H322</f>
        <v>0</v>
      </c>
      <c r="H317" s="215" t="str">
        <f>Manning!I322</f>
        <v>L</v>
      </c>
      <c r="I317" s="215">
        <f>Manning!J322</f>
        <v>0</v>
      </c>
      <c r="J317" s="215"/>
      <c r="K317" s="215">
        <f>Manning!K322</f>
        <v>0</v>
      </c>
      <c r="L317" s="215">
        <f>Manning!L322</f>
        <v>0</v>
      </c>
      <c r="M317" s="215">
        <f>Manning!M322</f>
        <v>0</v>
      </c>
      <c r="N317" s="215">
        <f>Manning!N322</f>
        <v>0</v>
      </c>
      <c r="O317" s="215">
        <f>Manning!O322</f>
        <v>0</v>
      </c>
      <c r="P317" s="215">
        <f>Manning!P322</f>
        <v>0</v>
      </c>
      <c r="Q317" s="215">
        <f>Manning!Q322</f>
        <v>0</v>
      </c>
      <c r="R317" s="215">
        <f>Manning!R322</f>
        <v>0</v>
      </c>
      <c r="S317" s="215">
        <f>Manning!S322</f>
        <v>0</v>
      </c>
      <c r="T317" s="215">
        <f>Manning!T322</f>
        <v>0</v>
      </c>
      <c r="U317" s="215">
        <f>Manning!U322</f>
        <v>0</v>
      </c>
      <c r="V317" s="215">
        <f>Manning!W322</f>
        <v>0</v>
      </c>
      <c r="W317" s="146"/>
      <c r="X317" s="498">
        <f>K317*'Salary Level'!$M322</f>
        <v>0</v>
      </c>
      <c r="Y317" s="498">
        <f>L317*'Salary Level'!$M322</f>
        <v>0</v>
      </c>
      <c r="Z317" s="498">
        <f>M317*'Salary Level'!$M322</f>
        <v>0</v>
      </c>
      <c r="AA317" s="498">
        <f>N317*'Salary Level'!$M322</f>
        <v>0</v>
      </c>
      <c r="AB317" s="498">
        <f>O317*'Salary Level'!$M322</f>
        <v>0</v>
      </c>
      <c r="AC317" s="498">
        <f>P317*'Salary Level'!$M322</f>
        <v>0</v>
      </c>
      <c r="AD317" s="498">
        <f>Q317*'Salary Level'!$M322</f>
        <v>0</v>
      </c>
      <c r="AE317" s="498">
        <f>R317*'Salary Level'!$M322</f>
        <v>0</v>
      </c>
      <c r="AF317" s="498">
        <f>S317*'Salary Level'!$M322</f>
        <v>0</v>
      </c>
      <c r="AG317" s="498">
        <f>T317*'Salary Level'!$M322</f>
        <v>0</v>
      </c>
      <c r="AH317" s="498">
        <f>U317*'Salary Level'!$M322</f>
        <v>0</v>
      </c>
      <c r="AI317" s="498">
        <f>V317*'Salary Level'!$M322</f>
        <v>0</v>
      </c>
      <c r="AJ317" s="498">
        <f>V317*'Salary Level'!$M322</f>
        <v>0</v>
      </c>
      <c r="AK317" s="602">
        <f t="shared" si="29"/>
        <v>0</v>
      </c>
    </row>
    <row r="318" spans="1:37" ht="15" customHeight="1">
      <c r="A318" s="442"/>
      <c r="B318" s="457"/>
      <c r="C318" s="223"/>
      <c r="D318" s="225"/>
      <c r="E318" s="214" t="str">
        <f>Manning!E323</f>
        <v>CHEF DE PARTIE</v>
      </c>
      <c r="F318" s="214">
        <f>Manning!F323</f>
        <v>0</v>
      </c>
      <c r="G318" s="215">
        <f>Manning!H323</f>
        <v>0</v>
      </c>
      <c r="H318" s="215" t="str">
        <f>Manning!I323</f>
        <v>L</v>
      </c>
      <c r="I318" s="215">
        <f>Manning!J323</f>
        <v>0</v>
      </c>
      <c r="J318" s="215"/>
      <c r="K318" s="215">
        <f>Manning!K323</f>
        <v>0</v>
      </c>
      <c r="L318" s="215">
        <f>Manning!L323</f>
        <v>0</v>
      </c>
      <c r="M318" s="215">
        <f>Manning!M323</f>
        <v>0</v>
      </c>
      <c r="N318" s="215">
        <f>Manning!N323</f>
        <v>0</v>
      </c>
      <c r="O318" s="215">
        <f>Manning!O323</f>
        <v>0</v>
      </c>
      <c r="P318" s="215">
        <f>Manning!P323</f>
        <v>0</v>
      </c>
      <c r="Q318" s="215">
        <f>Manning!Q323</f>
        <v>0</v>
      </c>
      <c r="R318" s="215">
        <f>Manning!R323</f>
        <v>0</v>
      </c>
      <c r="S318" s="215">
        <f>Manning!S323</f>
        <v>0</v>
      </c>
      <c r="T318" s="215">
        <f>Manning!T323</f>
        <v>0</v>
      </c>
      <c r="U318" s="215">
        <f>Manning!U323</f>
        <v>0</v>
      </c>
      <c r="V318" s="215">
        <f>Manning!W323</f>
        <v>0</v>
      </c>
      <c r="W318" s="146"/>
      <c r="X318" s="498">
        <f>K318*'Salary Level'!$M323</f>
        <v>0</v>
      </c>
      <c r="Y318" s="498">
        <f>L318*'Salary Level'!$M323</f>
        <v>0</v>
      </c>
      <c r="Z318" s="498">
        <f>M318*'Salary Level'!$M323</f>
        <v>0</v>
      </c>
      <c r="AA318" s="498">
        <f>N318*'Salary Level'!$M323</f>
        <v>0</v>
      </c>
      <c r="AB318" s="498">
        <f>O318*'Salary Level'!$M323</f>
        <v>0</v>
      </c>
      <c r="AC318" s="498">
        <f>P318*'Salary Level'!$M323</f>
        <v>0</v>
      </c>
      <c r="AD318" s="498">
        <f>Q318*'Salary Level'!$M323</f>
        <v>0</v>
      </c>
      <c r="AE318" s="498">
        <f>R318*'Salary Level'!$M323</f>
        <v>0</v>
      </c>
      <c r="AF318" s="498">
        <f>S318*'Salary Level'!$M323</f>
        <v>0</v>
      </c>
      <c r="AG318" s="498">
        <f>T318*'Salary Level'!$M323</f>
        <v>0</v>
      </c>
      <c r="AH318" s="498">
        <f>U318*'Salary Level'!$M323</f>
        <v>0</v>
      </c>
      <c r="AI318" s="498">
        <f>V318*'Salary Level'!$M323</f>
        <v>0</v>
      </c>
      <c r="AJ318" s="498">
        <f>V318*'Salary Level'!$M323</f>
        <v>0</v>
      </c>
      <c r="AK318" s="602">
        <f t="shared" si="29"/>
        <v>0</v>
      </c>
    </row>
    <row r="319" spans="1:37" ht="15" customHeight="1">
      <c r="A319" s="442"/>
      <c r="B319" s="457"/>
      <c r="C319" s="223"/>
      <c r="D319" s="225"/>
      <c r="E319" s="214" t="str">
        <f>Manning!E324</f>
        <v>COOK</v>
      </c>
      <c r="F319" s="214">
        <f>Manning!F324</f>
        <v>0</v>
      </c>
      <c r="G319" s="215">
        <f>Manning!H324</f>
        <v>0</v>
      </c>
      <c r="H319" s="215" t="str">
        <f>Manning!I324</f>
        <v>L</v>
      </c>
      <c r="I319" s="215">
        <f>Manning!J324</f>
        <v>0</v>
      </c>
      <c r="J319" s="215"/>
      <c r="K319" s="215">
        <f>Manning!K324</f>
        <v>0</v>
      </c>
      <c r="L319" s="215">
        <f>Manning!L324</f>
        <v>0</v>
      </c>
      <c r="M319" s="215">
        <f>Manning!M324</f>
        <v>0</v>
      </c>
      <c r="N319" s="215">
        <f>Manning!N324</f>
        <v>0</v>
      </c>
      <c r="O319" s="215">
        <f>Manning!O324</f>
        <v>0</v>
      </c>
      <c r="P319" s="215">
        <f>Manning!P324</f>
        <v>0</v>
      </c>
      <c r="Q319" s="215">
        <f>Manning!Q324</f>
        <v>0</v>
      </c>
      <c r="R319" s="215">
        <f>Manning!R324</f>
        <v>0</v>
      </c>
      <c r="S319" s="215">
        <f>Manning!S324</f>
        <v>0</v>
      </c>
      <c r="T319" s="215">
        <f>Manning!T324</f>
        <v>0</v>
      </c>
      <c r="U319" s="215">
        <f>Manning!U324</f>
        <v>0</v>
      </c>
      <c r="V319" s="215">
        <f>Manning!W324</f>
        <v>0</v>
      </c>
      <c r="W319" s="146"/>
      <c r="X319" s="498">
        <f>K319*'Salary Level'!$M324</f>
        <v>0</v>
      </c>
      <c r="Y319" s="498">
        <f>L319*'Salary Level'!$M324</f>
        <v>0</v>
      </c>
      <c r="Z319" s="498">
        <f>M319*'Salary Level'!$M324</f>
        <v>0</v>
      </c>
      <c r="AA319" s="498">
        <f>N319*'Salary Level'!$M324</f>
        <v>0</v>
      </c>
      <c r="AB319" s="498">
        <f>O319*'Salary Level'!$M324</f>
        <v>0</v>
      </c>
      <c r="AC319" s="498">
        <f>P319*'Salary Level'!$M324</f>
        <v>0</v>
      </c>
      <c r="AD319" s="498">
        <f>Q319*'Salary Level'!$M324</f>
        <v>0</v>
      </c>
      <c r="AE319" s="498">
        <f>R319*'Salary Level'!$M324</f>
        <v>0</v>
      </c>
      <c r="AF319" s="498">
        <f>S319*'Salary Level'!$M324</f>
        <v>0</v>
      </c>
      <c r="AG319" s="498">
        <f>T319*'Salary Level'!$M324</f>
        <v>0</v>
      </c>
      <c r="AH319" s="498">
        <f>U319*'Salary Level'!$M324</f>
        <v>0</v>
      </c>
      <c r="AI319" s="498">
        <f>V319*'Salary Level'!$M324</f>
        <v>0</v>
      </c>
      <c r="AJ319" s="498">
        <f>V319*'Salary Level'!$M324</f>
        <v>0</v>
      </c>
      <c r="AK319" s="602">
        <f t="shared" si="29"/>
        <v>0</v>
      </c>
    </row>
    <row r="320" spans="1:37" ht="15" customHeight="1">
      <c r="A320" s="442"/>
      <c r="B320" s="457"/>
      <c r="C320" s="223"/>
      <c r="D320" s="225"/>
      <c r="E320" s="214" t="str">
        <f>Manning!E325</f>
        <v>ADDITIONAL POSITION 1</v>
      </c>
      <c r="F320" s="214"/>
      <c r="G320" s="215">
        <f>Manning!H325</f>
        <v>0</v>
      </c>
      <c r="H320" s="215" t="str">
        <f>Manning!I325</f>
        <v>L</v>
      </c>
      <c r="I320" s="215">
        <f>Manning!J325</f>
        <v>0</v>
      </c>
      <c r="J320" s="215"/>
      <c r="K320" s="215">
        <f>Manning!K325</f>
        <v>0</v>
      </c>
      <c r="L320" s="215">
        <f>Manning!L325</f>
        <v>0</v>
      </c>
      <c r="M320" s="215">
        <f>Manning!M325</f>
        <v>0</v>
      </c>
      <c r="N320" s="215">
        <f>Manning!N325</f>
        <v>0</v>
      </c>
      <c r="O320" s="215">
        <f>Manning!O325</f>
        <v>0</v>
      </c>
      <c r="P320" s="215">
        <f>Manning!P325</f>
        <v>0</v>
      </c>
      <c r="Q320" s="215">
        <f>Manning!Q325</f>
        <v>0</v>
      </c>
      <c r="R320" s="215">
        <f>Manning!R325</f>
        <v>0</v>
      </c>
      <c r="S320" s="215">
        <f>Manning!S325</f>
        <v>0</v>
      </c>
      <c r="T320" s="215">
        <f>Manning!T325</f>
        <v>0</v>
      </c>
      <c r="U320" s="215">
        <f>Manning!U325</f>
        <v>0</v>
      </c>
      <c r="V320" s="215">
        <f>Manning!W325</f>
        <v>0</v>
      </c>
      <c r="W320" s="146"/>
      <c r="X320" s="498">
        <f>K320*'Salary Level'!$M325</f>
        <v>0</v>
      </c>
      <c r="Y320" s="498">
        <f>L320*'Salary Level'!$M325</f>
        <v>0</v>
      </c>
      <c r="Z320" s="498">
        <f>M320*'Salary Level'!$M325</f>
        <v>0</v>
      </c>
      <c r="AA320" s="498">
        <f>N320*'Salary Level'!$M325</f>
        <v>0</v>
      </c>
      <c r="AB320" s="498">
        <f>O320*'Salary Level'!$M325</f>
        <v>0</v>
      </c>
      <c r="AC320" s="498">
        <f>P320*'Salary Level'!$M325</f>
        <v>0</v>
      </c>
      <c r="AD320" s="498">
        <f>Q320*'Salary Level'!$M325</f>
        <v>0</v>
      </c>
      <c r="AE320" s="498">
        <f>R320*'Salary Level'!$M325</f>
        <v>0</v>
      </c>
      <c r="AF320" s="498">
        <f>S320*'Salary Level'!$M325</f>
        <v>0</v>
      </c>
      <c r="AG320" s="498">
        <f>T320*'Salary Level'!$M325</f>
        <v>0</v>
      </c>
      <c r="AH320" s="498">
        <f>U320*'Salary Level'!$M325</f>
        <v>0</v>
      </c>
      <c r="AI320" s="498">
        <f>V320*'Salary Level'!$M325</f>
        <v>0</v>
      </c>
      <c r="AJ320" s="498">
        <f>V320*'Salary Level'!$M325</f>
        <v>0</v>
      </c>
      <c r="AK320" s="602">
        <f t="shared" si="29"/>
        <v>0</v>
      </c>
    </row>
    <row r="321" spans="1:37" ht="15" customHeight="1">
      <c r="A321" s="442"/>
      <c r="B321" s="457"/>
      <c r="C321" s="223"/>
      <c r="D321" s="225"/>
      <c r="E321" s="214" t="str">
        <f>Manning!E326</f>
        <v>ADDITIONAL POSITION 2</v>
      </c>
      <c r="F321" s="214"/>
      <c r="G321" s="215">
        <f>Manning!H326</f>
        <v>0</v>
      </c>
      <c r="H321" s="215" t="str">
        <f>Manning!I326</f>
        <v>L</v>
      </c>
      <c r="I321" s="215">
        <f>Manning!J326</f>
        <v>0</v>
      </c>
      <c r="J321" s="215"/>
      <c r="K321" s="215">
        <f>Manning!K326</f>
        <v>0</v>
      </c>
      <c r="L321" s="215">
        <f>Manning!L326</f>
        <v>0</v>
      </c>
      <c r="M321" s="215">
        <f>Manning!M326</f>
        <v>0</v>
      </c>
      <c r="N321" s="215">
        <f>Manning!N326</f>
        <v>0</v>
      </c>
      <c r="O321" s="215">
        <f>Manning!O326</f>
        <v>0</v>
      </c>
      <c r="P321" s="215">
        <f>Manning!P326</f>
        <v>0</v>
      </c>
      <c r="Q321" s="215">
        <f>Manning!Q326</f>
        <v>0</v>
      </c>
      <c r="R321" s="215">
        <f>Manning!R326</f>
        <v>0</v>
      </c>
      <c r="S321" s="215">
        <f>Manning!S326</f>
        <v>0</v>
      </c>
      <c r="T321" s="215">
        <f>Manning!T326</f>
        <v>0</v>
      </c>
      <c r="U321" s="215">
        <f>Manning!U326</f>
        <v>0</v>
      </c>
      <c r="V321" s="215">
        <f>Manning!W326</f>
        <v>0</v>
      </c>
      <c r="W321" s="146"/>
      <c r="X321" s="498">
        <f>K321*'Salary Level'!$M326</f>
        <v>0</v>
      </c>
      <c r="Y321" s="498">
        <f>L321*'Salary Level'!$M326</f>
        <v>0</v>
      </c>
      <c r="Z321" s="498">
        <f>M321*'Salary Level'!$M326</f>
        <v>0</v>
      </c>
      <c r="AA321" s="498">
        <f>N321*'Salary Level'!$M326</f>
        <v>0</v>
      </c>
      <c r="AB321" s="498">
        <f>O321*'Salary Level'!$M326</f>
        <v>0</v>
      </c>
      <c r="AC321" s="498">
        <f>P321*'Salary Level'!$M326</f>
        <v>0</v>
      </c>
      <c r="AD321" s="498">
        <f>Q321*'Salary Level'!$M326</f>
        <v>0</v>
      </c>
      <c r="AE321" s="498">
        <f>R321*'Salary Level'!$M326</f>
        <v>0</v>
      </c>
      <c r="AF321" s="498">
        <f>S321*'Salary Level'!$M326</f>
        <v>0</v>
      </c>
      <c r="AG321" s="498">
        <f>T321*'Salary Level'!$M326</f>
        <v>0</v>
      </c>
      <c r="AH321" s="498">
        <f>U321*'Salary Level'!$M326</f>
        <v>0</v>
      </c>
      <c r="AI321" s="498">
        <f>V321*'Salary Level'!$M326</f>
        <v>0</v>
      </c>
      <c r="AJ321" s="498">
        <f>V321*'Salary Level'!$M326</f>
        <v>0</v>
      </c>
      <c r="AK321" s="602">
        <f t="shared" si="29"/>
        <v>0</v>
      </c>
    </row>
    <row r="322" spans="1:37" ht="15" customHeight="1">
      <c r="A322" s="443"/>
      <c r="B322" s="462"/>
      <c r="C322" s="233"/>
      <c r="D322" s="234"/>
      <c r="E322" s="216"/>
      <c r="F322" s="216"/>
      <c r="G322" s="216"/>
      <c r="H322" s="216"/>
      <c r="I322" s="216"/>
      <c r="J322" s="216"/>
      <c r="K322" s="274"/>
      <c r="L322" s="274"/>
      <c r="M322" s="274"/>
      <c r="N322" s="274"/>
      <c r="O322" s="274"/>
      <c r="P322" s="274"/>
      <c r="Q322" s="274"/>
      <c r="R322" s="274"/>
      <c r="S322" s="274"/>
      <c r="T322" s="274"/>
      <c r="U322" s="274"/>
      <c r="V322" s="274"/>
      <c r="W322" s="61"/>
      <c r="X322" s="499"/>
      <c r="Y322" s="499"/>
      <c r="Z322" s="499"/>
      <c r="AA322" s="499"/>
      <c r="AB322" s="499"/>
      <c r="AC322" s="499"/>
      <c r="AD322" s="499"/>
      <c r="AE322" s="499"/>
      <c r="AF322" s="499"/>
      <c r="AG322" s="499"/>
      <c r="AH322" s="499"/>
      <c r="AI322" s="499"/>
      <c r="AJ322" s="499"/>
      <c r="AK322" s="602">
        <f t="shared" si="29"/>
        <v>0</v>
      </c>
    </row>
    <row r="323" spans="1:37" ht="15" customHeight="1">
      <c r="A323" s="442"/>
      <c r="B323" s="457"/>
      <c r="C323" s="223"/>
      <c r="D323" s="225"/>
      <c r="E323" s="221" t="str">
        <f>"TOTAL "&amp;E314</f>
        <v>TOTAL WESTERN KITCHEN GRILL</v>
      </c>
      <c r="F323" s="221"/>
      <c r="G323" s="226">
        <f>SUM(G315:G322)</f>
        <v>0</v>
      </c>
      <c r="H323" s="221"/>
      <c r="I323" s="221"/>
      <c r="J323" s="221"/>
      <c r="K323" s="226">
        <f>Manning!K328</f>
        <v>0</v>
      </c>
      <c r="L323" s="226">
        <f>Manning!L328</f>
        <v>0</v>
      </c>
      <c r="M323" s="226">
        <f>Manning!M328</f>
        <v>0</v>
      </c>
      <c r="N323" s="226">
        <f>Manning!N328</f>
        <v>0</v>
      </c>
      <c r="O323" s="226">
        <f>Manning!O328</f>
        <v>0</v>
      </c>
      <c r="P323" s="226">
        <f>Manning!P328</f>
        <v>0</v>
      </c>
      <c r="Q323" s="226">
        <f>Manning!Q328</f>
        <v>0</v>
      </c>
      <c r="R323" s="226">
        <f>Manning!R328</f>
        <v>0</v>
      </c>
      <c r="S323" s="226">
        <f>Manning!S328</f>
        <v>0</v>
      </c>
      <c r="T323" s="226">
        <f>Manning!T328</f>
        <v>0</v>
      </c>
      <c r="U323" s="226">
        <f>Manning!U328</f>
        <v>0</v>
      </c>
      <c r="V323" s="226">
        <f>Manning!W328</f>
        <v>0</v>
      </c>
      <c r="W323" s="57"/>
      <c r="X323" s="507">
        <f>SUM(X315:X322)</f>
        <v>0</v>
      </c>
      <c r="Y323" s="507">
        <f t="shared" ref="Y323:AI323" si="35">SUM(Y315:Y322)</f>
        <v>0</v>
      </c>
      <c r="Z323" s="507">
        <f t="shared" si="35"/>
        <v>0</v>
      </c>
      <c r="AA323" s="507">
        <f t="shared" si="35"/>
        <v>0</v>
      </c>
      <c r="AB323" s="507">
        <f t="shared" si="35"/>
        <v>0</v>
      </c>
      <c r="AC323" s="507">
        <f t="shared" si="35"/>
        <v>0</v>
      </c>
      <c r="AD323" s="507">
        <f t="shared" si="35"/>
        <v>0</v>
      </c>
      <c r="AE323" s="507">
        <f t="shared" si="35"/>
        <v>0</v>
      </c>
      <c r="AF323" s="507">
        <f t="shared" si="35"/>
        <v>0</v>
      </c>
      <c r="AG323" s="507">
        <f t="shared" si="35"/>
        <v>0</v>
      </c>
      <c r="AH323" s="507">
        <f t="shared" si="35"/>
        <v>0</v>
      </c>
      <c r="AI323" s="507">
        <f t="shared" si="35"/>
        <v>0</v>
      </c>
      <c r="AJ323" s="507">
        <f>SUM(AJ315:AJ322)</f>
        <v>0</v>
      </c>
      <c r="AK323" s="602">
        <f t="shared" si="29"/>
        <v>0</v>
      </c>
    </row>
    <row r="324" spans="1:37" ht="15" customHeight="1">
      <c r="A324" s="442"/>
      <c r="B324" s="457"/>
      <c r="C324" s="223"/>
      <c r="D324" s="256"/>
      <c r="E324" s="257"/>
      <c r="F324" s="257"/>
      <c r="G324" s="257"/>
      <c r="H324" s="257"/>
      <c r="I324" s="257"/>
      <c r="J324" s="257"/>
      <c r="K324" s="289"/>
      <c r="L324" s="289"/>
      <c r="M324" s="289"/>
      <c r="N324" s="289"/>
      <c r="O324" s="289"/>
      <c r="P324" s="289"/>
      <c r="Q324" s="289"/>
      <c r="R324" s="289"/>
      <c r="S324" s="289"/>
      <c r="T324" s="289"/>
      <c r="U324" s="289"/>
      <c r="V324" s="289"/>
      <c r="W324" s="47"/>
      <c r="X324" s="534"/>
      <c r="Y324" s="534"/>
      <c r="Z324" s="534"/>
      <c r="AA324" s="534"/>
      <c r="AB324" s="534"/>
      <c r="AC324" s="534"/>
      <c r="AD324" s="534"/>
      <c r="AE324" s="534"/>
      <c r="AF324" s="534"/>
      <c r="AG324" s="534"/>
      <c r="AH324" s="534"/>
      <c r="AI324" s="534"/>
      <c r="AJ324" s="534"/>
      <c r="AK324" s="602">
        <f t="shared" si="29"/>
        <v>0</v>
      </c>
    </row>
    <row r="325" spans="1:37" ht="15" customHeight="1">
      <c r="A325" s="442"/>
      <c r="B325" s="457"/>
      <c r="C325" s="223"/>
      <c r="D325" s="225"/>
      <c r="E325" s="212" t="str">
        <f>Manning!E330</f>
        <v>PASTRY KITCHEN</v>
      </c>
      <c r="F325" s="212"/>
      <c r="G325" s="212"/>
      <c r="H325" s="212"/>
      <c r="I325" s="212"/>
      <c r="J325" s="212"/>
      <c r="K325" s="276"/>
      <c r="L325" s="276"/>
      <c r="M325" s="276"/>
      <c r="N325" s="276"/>
      <c r="O325" s="276"/>
      <c r="P325" s="276"/>
      <c r="Q325" s="276"/>
      <c r="R325" s="276"/>
      <c r="S325" s="276"/>
      <c r="T325" s="276"/>
      <c r="U325" s="276"/>
      <c r="V325" s="276"/>
      <c r="W325" s="72"/>
      <c r="X325" s="496"/>
      <c r="Y325" s="496"/>
      <c r="Z325" s="496"/>
      <c r="AA325" s="496"/>
      <c r="AB325" s="496"/>
      <c r="AC325" s="496"/>
      <c r="AD325" s="496"/>
      <c r="AE325" s="496"/>
      <c r="AF325" s="496"/>
      <c r="AG325" s="496"/>
      <c r="AH325" s="496"/>
      <c r="AI325" s="496"/>
      <c r="AJ325" s="496"/>
      <c r="AK325" s="602">
        <f t="shared" si="29"/>
        <v>0</v>
      </c>
    </row>
    <row r="326" spans="1:37" ht="15" customHeight="1">
      <c r="A326" s="442"/>
      <c r="B326" s="457"/>
      <c r="C326" s="223"/>
      <c r="D326" s="225"/>
      <c r="E326" s="213"/>
      <c r="F326" s="213"/>
      <c r="G326" s="213"/>
      <c r="H326" s="213"/>
      <c r="I326" s="213"/>
      <c r="J326" s="213"/>
      <c r="K326" s="277"/>
      <c r="L326" s="277"/>
      <c r="M326" s="277"/>
      <c r="N326" s="277"/>
      <c r="O326" s="277"/>
      <c r="P326" s="277"/>
      <c r="Q326" s="277"/>
      <c r="R326" s="277"/>
      <c r="S326" s="277"/>
      <c r="T326" s="277"/>
      <c r="U326" s="277"/>
      <c r="V326" s="277"/>
      <c r="W326" s="55"/>
      <c r="X326" s="497"/>
      <c r="Y326" s="497"/>
      <c r="Z326" s="497"/>
      <c r="AA326" s="497"/>
      <c r="AB326" s="497"/>
      <c r="AC326" s="497"/>
      <c r="AD326" s="497"/>
      <c r="AE326" s="497"/>
      <c r="AF326" s="497"/>
      <c r="AG326" s="497"/>
      <c r="AH326" s="497"/>
      <c r="AI326" s="497"/>
      <c r="AJ326" s="497"/>
      <c r="AK326" s="602">
        <f t="shared" si="29"/>
        <v>0</v>
      </c>
    </row>
    <row r="327" spans="1:37" ht="15" customHeight="1">
      <c r="A327" s="442"/>
      <c r="B327" s="457"/>
      <c r="C327" s="223"/>
      <c r="D327" s="225"/>
      <c r="E327" s="214" t="str">
        <f>Manning!E332</f>
        <v>PASTRY HEAD CHEF</v>
      </c>
      <c r="F327" s="214">
        <f>Manning!F332</f>
        <v>0</v>
      </c>
      <c r="G327" s="215">
        <f>Manning!H332</f>
        <v>1</v>
      </c>
      <c r="H327" s="215" t="str">
        <f>Manning!I332</f>
        <v>L</v>
      </c>
      <c r="I327" s="215" t="str">
        <f>Manning!J332</f>
        <v>L3</v>
      </c>
      <c r="J327" s="215"/>
      <c r="K327" s="215">
        <f>Manning!K332</f>
        <v>0</v>
      </c>
      <c r="L327" s="215">
        <f>Manning!L332</f>
        <v>0</v>
      </c>
      <c r="M327" s="215">
        <f>Manning!M332</f>
        <v>0</v>
      </c>
      <c r="N327" s="215">
        <f>Manning!N332</f>
        <v>0</v>
      </c>
      <c r="O327" s="215">
        <f>Manning!O332</f>
        <v>0</v>
      </c>
      <c r="P327" s="215">
        <f>Manning!P332</f>
        <v>0</v>
      </c>
      <c r="Q327" s="215">
        <f>Manning!Q332</f>
        <v>0</v>
      </c>
      <c r="R327" s="215">
        <f>Manning!R332</f>
        <v>0</v>
      </c>
      <c r="S327" s="215">
        <f>Manning!S332</f>
        <v>0</v>
      </c>
      <c r="T327" s="215">
        <f>Manning!T332</f>
        <v>0</v>
      </c>
      <c r="U327" s="215">
        <f>Manning!U332</f>
        <v>0</v>
      </c>
      <c r="V327" s="215">
        <f>Manning!W332</f>
        <v>1</v>
      </c>
      <c r="W327" s="147"/>
      <c r="X327" s="498">
        <f>K327*'Salary Level'!$M332</f>
        <v>0</v>
      </c>
      <c r="Y327" s="498">
        <f>L327*'Salary Level'!$M332</f>
        <v>0</v>
      </c>
      <c r="Z327" s="498">
        <f>M327*'Salary Level'!$M332</f>
        <v>0</v>
      </c>
      <c r="AA327" s="498">
        <f>N327*'Salary Level'!$M332</f>
        <v>0</v>
      </c>
      <c r="AB327" s="498">
        <f>O327*'Salary Level'!$M332</f>
        <v>0</v>
      </c>
      <c r="AC327" s="498">
        <f>P327*'Salary Level'!$M332</f>
        <v>0</v>
      </c>
      <c r="AD327" s="498">
        <f>Q327*'Salary Level'!$M332</f>
        <v>0</v>
      </c>
      <c r="AE327" s="498">
        <f>R327*'Salary Level'!$M332</f>
        <v>0</v>
      </c>
      <c r="AF327" s="498">
        <f>S327*'Salary Level'!$M332</f>
        <v>0</v>
      </c>
      <c r="AG327" s="498">
        <f>T327*'Salary Level'!$M332</f>
        <v>0</v>
      </c>
      <c r="AH327" s="498">
        <f>U327*'Salary Level'!$M332</f>
        <v>0</v>
      </c>
      <c r="AI327" s="498">
        <f>V327*'Salary Level'!$M332</f>
        <v>11360</v>
      </c>
      <c r="AJ327" s="498">
        <f>V327*'Salary Level'!$M332</f>
        <v>11360</v>
      </c>
      <c r="AK327" s="602">
        <f t="shared" si="29"/>
        <v>22720</v>
      </c>
    </row>
    <row r="328" spans="1:37" ht="15" customHeight="1">
      <c r="A328" s="442"/>
      <c r="B328" s="457"/>
      <c r="C328" s="223"/>
      <c r="D328" s="225"/>
      <c r="E328" s="214" t="str">
        <f>Manning!E333</f>
        <v>CHEF DE PARTIE</v>
      </c>
      <c r="F328" s="214">
        <f>Manning!F333</f>
        <v>0</v>
      </c>
      <c r="G328" s="215">
        <f>Manning!H333</f>
        <v>0</v>
      </c>
      <c r="H328" s="215" t="str">
        <f>Manning!I333</f>
        <v>L</v>
      </c>
      <c r="I328" s="215">
        <f>Manning!J333</f>
        <v>0</v>
      </c>
      <c r="J328" s="215"/>
      <c r="K328" s="215">
        <f>Manning!K333</f>
        <v>0</v>
      </c>
      <c r="L328" s="215">
        <f>Manning!L333</f>
        <v>0</v>
      </c>
      <c r="M328" s="215">
        <f>Manning!M333</f>
        <v>0</v>
      </c>
      <c r="N328" s="215">
        <f>Manning!N333</f>
        <v>0</v>
      </c>
      <c r="O328" s="215">
        <f>Manning!O333</f>
        <v>0</v>
      </c>
      <c r="P328" s="215">
        <f>Manning!P333</f>
        <v>0</v>
      </c>
      <c r="Q328" s="215">
        <f>Manning!Q333</f>
        <v>0</v>
      </c>
      <c r="R328" s="215">
        <f>Manning!R333</f>
        <v>0</v>
      </c>
      <c r="S328" s="215">
        <f>Manning!S333</f>
        <v>0</v>
      </c>
      <c r="T328" s="215">
        <f>Manning!T333</f>
        <v>0</v>
      </c>
      <c r="U328" s="215">
        <f>Manning!U333</f>
        <v>0</v>
      </c>
      <c r="V328" s="215">
        <f>Manning!W333</f>
        <v>0</v>
      </c>
      <c r="W328" s="147"/>
      <c r="X328" s="498">
        <f>K328*'Salary Level'!$M333</f>
        <v>0</v>
      </c>
      <c r="Y328" s="498">
        <f>L328*'Salary Level'!$M333</f>
        <v>0</v>
      </c>
      <c r="Z328" s="498">
        <f>M328*'Salary Level'!$M333</f>
        <v>0</v>
      </c>
      <c r="AA328" s="498">
        <f>N328*'Salary Level'!$M333</f>
        <v>0</v>
      </c>
      <c r="AB328" s="498">
        <f>O328*'Salary Level'!$M333</f>
        <v>0</v>
      </c>
      <c r="AC328" s="498">
        <f>P328*'Salary Level'!$M333</f>
        <v>0</v>
      </c>
      <c r="AD328" s="498">
        <f>Q328*'Salary Level'!$M333</f>
        <v>0</v>
      </c>
      <c r="AE328" s="498">
        <f>R328*'Salary Level'!$M333</f>
        <v>0</v>
      </c>
      <c r="AF328" s="498">
        <f>S328*'Salary Level'!$M333</f>
        <v>0</v>
      </c>
      <c r="AG328" s="498">
        <f>T328*'Salary Level'!$M333</f>
        <v>0</v>
      </c>
      <c r="AH328" s="498">
        <f>U328*'Salary Level'!$M333</f>
        <v>0</v>
      </c>
      <c r="AI328" s="498">
        <f>V328*'Salary Level'!$M333</f>
        <v>0</v>
      </c>
      <c r="AJ328" s="498">
        <f>V328*'Salary Level'!$M333</f>
        <v>0</v>
      </c>
      <c r="AK328" s="602">
        <f t="shared" si="29"/>
        <v>0</v>
      </c>
    </row>
    <row r="329" spans="1:37" ht="15" customHeight="1">
      <c r="A329" s="443"/>
      <c r="B329" s="462"/>
      <c r="C329" s="233"/>
      <c r="D329" s="234"/>
      <c r="E329" s="214" t="str">
        <f>Manning!E334</f>
        <v>PASTRY COOK</v>
      </c>
      <c r="F329" s="214">
        <f>Manning!F334</f>
        <v>0</v>
      </c>
      <c r="G329" s="215">
        <f>Manning!H334</f>
        <v>1</v>
      </c>
      <c r="H329" s="215" t="str">
        <f>Manning!I334</f>
        <v>L</v>
      </c>
      <c r="I329" s="215" t="str">
        <f>Manning!J334</f>
        <v>L5</v>
      </c>
      <c r="J329" s="215"/>
      <c r="K329" s="215">
        <f>Manning!K334</f>
        <v>0</v>
      </c>
      <c r="L329" s="215">
        <f>Manning!L334</f>
        <v>0</v>
      </c>
      <c r="M329" s="215">
        <f>Manning!M334</f>
        <v>0</v>
      </c>
      <c r="N329" s="215">
        <f>Manning!N334</f>
        <v>0</v>
      </c>
      <c r="O329" s="215">
        <f>Manning!O334</f>
        <v>0</v>
      </c>
      <c r="P329" s="215">
        <f>Manning!P334</f>
        <v>0</v>
      </c>
      <c r="Q329" s="215">
        <f>Manning!Q334</f>
        <v>0</v>
      </c>
      <c r="R329" s="215">
        <f>Manning!R334</f>
        <v>0</v>
      </c>
      <c r="S329" s="215">
        <f>Manning!S334</f>
        <v>0</v>
      </c>
      <c r="T329" s="215">
        <f>Manning!T334</f>
        <v>0</v>
      </c>
      <c r="U329" s="215">
        <f>Manning!U334</f>
        <v>0</v>
      </c>
      <c r="V329" s="215">
        <f>Manning!W334</f>
        <v>1</v>
      </c>
      <c r="W329" s="147"/>
      <c r="X329" s="498">
        <f>K329*'Salary Level'!$M334</f>
        <v>0</v>
      </c>
      <c r="Y329" s="498">
        <f>L329*'Salary Level'!$M334</f>
        <v>0</v>
      </c>
      <c r="Z329" s="498">
        <f>M329*'Salary Level'!$M334</f>
        <v>0</v>
      </c>
      <c r="AA329" s="498">
        <f>N329*'Salary Level'!$M334</f>
        <v>0</v>
      </c>
      <c r="AB329" s="498">
        <f>O329*'Salary Level'!$M334</f>
        <v>0</v>
      </c>
      <c r="AC329" s="498">
        <f>P329*'Salary Level'!$M334</f>
        <v>0</v>
      </c>
      <c r="AD329" s="498">
        <f>Q329*'Salary Level'!$M334</f>
        <v>0</v>
      </c>
      <c r="AE329" s="498">
        <f>R329*'Salary Level'!$M334</f>
        <v>0</v>
      </c>
      <c r="AF329" s="498">
        <f>S329*'Salary Level'!$M334</f>
        <v>0</v>
      </c>
      <c r="AG329" s="498">
        <f>T329*'Salary Level'!$M334</f>
        <v>0</v>
      </c>
      <c r="AH329" s="498">
        <f>U329*'Salary Level'!$M334</f>
        <v>0</v>
      </c>
      <c r="AI329" s="498">
        <f>V329*'Salary Level'!$M334</f>
        <v>5680</v>
      </c>
      <c r="AJ329" s="498">
        <f>V329*'Salary Level'!$M334</f>
        <v>5680</v>
      </c>
      <c r="AK329" s="602">
        <f t="shared" si="29"/>
        <v>11360</v>
      </c>
    </row>
    <row r="330" spans="1:37" ht="15" customHeight="1">
      <c r="A330" s="443"/>
      <c r="B330" s="462"/>
      <c r="C330" s="233"/>
      <c r="D330" s="234"/>
      <c r="E330" s="214" t="str">
        <f>Manning!E335</f>
        <v>PASTRY COMMIS (1ST)</v>
      </c>
      <c r="F330" s="214">
        <f>Manning!F335</f>
        <v>0</v>
      </c>
      <c r="G330" s="215">
        <f>Manning!H335</f>
        <v>1</v>
      </c>
      <c r="H330" s="215" t="str">
        <f>Manning!I335</f>
        <v>L</v>
      </c>
      <c r="I330" s="215" t="str">
        <f>Manning!J335</f>
        <v>L6</v>
      </c>
      <c r="J330" s="215"/>
      <c r="K330" s="215">
        <f>Manning!K335</f>
        <v>0</v>
      </c>
      <c r="L330" s="215">
        <f>Manning!L335</f>
        <v>0</v>
      </c>
      <c r="M330" s="215">
        <f>Manning!M335</f>
        <v>0</v>
      </c>
      <c r="N330" s="215">
        <f>Manning!N335</f>
        <v>0</v>
      </c>
      <c r="O330" s="215">
        <f>Manning!O335</f>
        <v>0</v>
      </c>
      <c r="P330" s="215">
        <f>Manning!P335</f>
        <v>0</v>
      </c>
      <c r="Q330" s="215">
        <f>Manning!Q335</f>
        <v>0</v>
      </c>
      <c r="R330" s="215">
        <f>Manning!R335</f>
        <v>0</v>
      </c>
      <c r="S330" s="215">
        <f>Manning!S335</f>
        <v>0</v>
      </c>
      <c r="T330" s="215">
        <f>Manning!T335</f>
        <v>0</v>
      </c>
      <c r="U330" s="215">
        <f>Manning!U335</f>
        <v>0</v>
      </c>
      <c r="V330" s="215">
        <f>Manning!W335</f>
        <v>1</v>
      </c>
      <c r="W330" s="147"/>
      <c r="X330" s="498">
        <f>K330*'Salary Level'!$M335</f>
        <v>0</v>
      </c>
      <c r="Y330" s="498">
        <f>L330*'Salary Level'!$M335</f>
        <v>0</v>
      </c>
      <c r="Z330" s="498">
        <f>M330*'Salary Level'!$M335</f>
        <v>0</v>
      </c>
      <c r="AA330" s="498">
        <f>N330*'Salary Level'!$M335</f>
        <v>0</v>
      </c>
      <c r="AB330" s="498">
        <f>O330*'Salary Level'!$M335</f>
        <v>0</v>
      </c>
      <c r="AC330" s="498">
        <f>P330*'Salary Level'!$M335</f>
        <v>0</v>
      </c>
      <c r="AD330" s="498">
        <f>Q330*'Salary Level'!$M335</f>
        <v>0</v>
      </c>
      <c r="AE330" s="498">
        <f>R330*'Salary Level'!$M335</f>
        <v>0</v>
      </c>
      <c r="AF330" s="498">
        <f>S330*'Salary Level'!$M335</f>
        <v>0</v>
      </c>
      <c r="AG330" s="498">
        <f>T330*'Salary Level'!$M335</f>
        <v>0</v>
      </c>
      <c r="AH330" s="498">
        <f>U330*'Salary Level'!$M335</f>
        <v>0</v>
      </c>
      <c r="AI330" s="498">
        <f>V330*'Salary Level'!$M335</f>
        <v>2840</v>
      </c>
      <c r="AJ330" s="498">
        <f>V330*'Salary Level'!$M335</f>
        <v>2840</v>
      </c>
      <c r="AK330" s="602">
        <f t="shared" si="29"/>
        <v>5680</v>
      </c>
    </row>
    <row r="331" spans="1:37" ht="15" customHeight="1">
      <c r="A331" s="443"/>
      <c r="B331" s="462"/>
      <c r="C331" s="233"/>
      <c r="D331" s="234"/>
      <c r="E331" s="214" t="str">
        <f>Manning!E336</f>
        <v>KITCHEN HELPER</v>
      </c>
      <c r="F331" s="214">
        <f>Manning!F336</f>
        <v>0</v>
      </c>
      <c r="G331" s="215">
        <f>Manning!H336</f>
        <v>0</v>
      </c>
      <c r="H331" s="215" t="str">
        <f>Manning!I336</f>
        <v>L</v>
      </c>
      <c r="I331" s="215">
        <f>Manning!J336</f>
        <v>0</v>
      </c>
      <c r="J331" s="215"/>
      <c r="K331" s="215">
        <f>Manning!K336</f>
        <v>0</v>
      </c>
      <c r="L331" s="215">
        <f>Manning!L336</f>
        <v>0</v>
      </c>
      <c r="M331" s="215">
        <f>Manning!M336</f>
        <v>0</v>
      </c>
      <c r="N331" s="215">
        <f>Manning!N336</f>
        <v>0</v>
      </c>
      <c r="O331" s="215">
        <f>Manning!O336</f>
        <v>0</v>
      </c>
      <c r="P331" s="215">
        <f>Manning!P336</f>
        <v>0</v>
      </c>
      <c r="Q331" s="215">
        <f>Manning!Q336</f>
        <v>0</v>
      </c>
      <c r="R331" s="215">
        <f>Manning!R336</f>
        <v>0</v>
      </c>
      <c r="S331" s="215">
        <f>Manning!S336</f>
        <v>0</v>
      </c>
      <c r="T331" s="215">
        <f>Manning!T336</f>
        <v>0</v>
      </c>
      <c r="U331" s="215">
        <f>Manning!U336</f>
        <v>0</v>
      </c>
      <c r="V331" s="215">
        <f>Manning!W336</f>
        <v>0</v>
      </c>
      <c r="W331" s="147"/>
      <c r="X331" s="498">
        <f>K331*'Salary Level'!$M336</f>
        <v>0</v>
      </c>
      <c r="Y331" s="498">
        <f>L331*'Salary Level'!$M336</f>
        <v>0</v>
      </c>
      <c r="Z331" s="498">
        <f>M331*'Salary Level'!$M336</f>
        <v>0</v>
      </c>
      <c r="AA331" s="498">
        <f>N331*'Salary Level'!$M336</f>
        <v>0</v>
      </c>
      <c r="AB331" s="498">
        <f>O331*'Salary Level'!$M336</f>
        <v>0</v>
      </c>
      <c r="AC331" s="498">
        <f>P331*'Salary Level'!$M336</f>
        <v>0</v>
      </c>
      <c r="AD331" s="498">
        <f>Q331*'Salary Level'!$M336</f>
        <v>0</v>
      </c>
      <c r="AE331" s="498">
        <f>R331*'Salary Level'!$M336</f>
        <v>0</v>
      </c>
      <c r="AF331" s="498">
        <f>S331*'Salary Level'!$M336</f>
        <v>0</v>
      </c>
      <c r="AG331" s="498">
        <f>T331*'Salary Level'!$M336</f>
        <v>0</v>
      </c>
      <c r="AH331" s="498">
        <f>U331*'Salary Level'!$M336</f>
        <v>0</v>
      </c>
      <c r="AI331" s="498">
        <f>V331*'Salary Level'!$M336</f>
        <v>0</v>
      </c>
      <c r="AJ331" s="498">
        <f>V331*'Salary Level'!$M336</f>
        <v>0</v>
      </c>
      <c r="AK331" s="602">
        <f t="shared" si="29"/>
        <v>0</v>
      </c>
    </row>
    <row r="332" spans="1:37" ht="15" customHeight="1">
      <c r="A332" s="442"/>
      <c r="B332" s="457"/>
      <c r="C332" s="223"/>
      <c r="D332" s="225"/>
      <c r="E332" s="214" t="str">
        <f>Manning!E337</f>
        <v>BAKERY CHEF</v>
      </c>
      <c r="F332" s="214">
        <f>Manning!F337</f>
        <v>0</v>
      </c>
      <c r="G332" s="215">
        <f>Manning!H337</f>
        <v>0</v>
      </c>
      <c r="H332" s="215" t="str">
        <f>Manning!I337</f>
        <v>L</v>
      </c>
      <c r="I332" s="215">
        <f>Manning!J337</f>
        <v>0</v>
      </c>
      <c r="J332" s="215"/>
      <c r="K332" s="215">
        <f>Manning!K337</f>
        <v>0</v>
      </c>
      <c r="L332" s="215">
        <f>Manning!L337</f>
        <v>0</v>
      </c>
      <c r="M332" s="215">
        <f>Manning!M337</f>
        <v>0</v>
      </c>
      <c r="N332" s="215">
        <f>Manning!N337</f>
        <v>0</v>
      </c>
      <c r="O332" s="215">
        <f>Manning!O337</f>
        <v>0</v>
      </c>
      <c r="P332" s="215">
        <f>Manning!P337</f>
        <v>0</v>
      </c>
      <c r="Q332" s="215">
        <f>Manning!Q337</f>
        <v>0</v>
      </c>
      <c r="R332" s="215">
        <f>Manning!R337</f>
        <v>0</v>
      </c>
      <c r="S332" s="215">
        <f>Manning!S337</f>
        <v>0</v>
      </c>
      <c r="T332" s="215">
        <f>Manning!T337</f>
        <v>0</v>
      </c>
      <c r="U332" s="215">
        <f>Manning!U337</f>
        <v>0</v>
      </c>
      <c r="V332" s="215">
        <f>Manning!W337</f>
        <v>0</v>
      </c>
      <c r="W332" s="147"/>
      <c r="X332" s="498">
        <f>K332*'Salary Level'!$M337</f>
        <v>0</v>
      </c>
      <c r="Y332" s="498">
        <f>L332*'Salary Level'!$M337</f>
        <v>0</v>
      </c>
      <c r="Z332" s="498">
        <f>M332*'Salary Level'!$M337</f>
        <v>0</v>
      </c>
      <c r="AA332" s="498">
        <f>N332*'Salary Level'!$M337</f>
        <v>0</v>
      </c>
      <c r="AB332" s="498">
        <f>O332*'Salary Level'!$M337</f>
        <v>0</v>
      </c>
      <c r="AC332" s="498">
        <f>P332*'Salary Level'!$M337</f>
        <v>0</v>
      </c>
      <c r="AD332" s="498">
        <f>Q332*'Salary Level'!$M337</f>
        <v>0</v>
      </c>
      <c r="AE332" s="498">
        <f>R332*'Salary Level'!$M337</f>
        <v>0</v>
      </c>
      <c r="AF332" s="498">
        <f>S332*'Salary Level'!$M337</f>
        <v>0</v>
      </c>
      <c r="AG332" s="498">
        <f>T332*'Salary Level'!$M337</f>
        <v>0</v>
      </c>
      <c r="AH332" s="498">
        <f>U332*'Salary Level'!$M337</f>
        <v>0</v>
      </c>
      <c r="AI332" s="498">
        <f>V332*'Salary Level'!$M337</f>
        <v>0</v>
      </c>
      <c r="AJ332" s="498">
        <f>V332*'Salary Level'!$M337</f>
        <v>0</v>
      </c>
      <c r="AK332" s="602">
        <f t="shared" si="29"/>
        <v>0</v>
      </c>
    </row>
    <row r="333" spans="1:37" ht="15" customHeight="1">
      <c r="A333" s="442"/>
      <c r="B333" s="457"/>
      <c r="C333" s="223"/>
      <c r="D333" s="225"/>
      <c r="E333" s="214" t="str">
        <f>Manning!E338</f>
        <v>BAKER</v>
      </c>
      <c r="F333" s="214">
        <f>Manning!F338</f>
        <v>0</v>
      </c>
      <c r="G333" s="215">
        <f>Manning!H338</f>
        <v>1</v>
      </c>
      <c r="H333" s="215" t="str">
        <f>Manning!I338</f>
        <v>L</v>
      </c>
      <c r="I333" s="215" t="str">
        <f>Manning!J338</f>
        <v>L5</v>
      </c>
      <c r="J333" s="215"/>
      <c r="K333" s="215">
        <f>Manning!K338</f>
        <v>0</v>
      </c>
      <c r="L333" s="215">
        <f>Manning!L338</f>
        <v>0</v>
      </c>
      <c r="M333" s="215">
        <f>Manning!M338</f>
        <v>0</v>
      </c>
      <c r="N333" s="215">
        <f>Manning!N338</f>
        <v>0</v>
      </c>
      <c r="O333" s="215">
        <f>Manning!O338</f>
        <v>0</v>
      </c>
      <c r="P333" s="215">
        <f>Manning!P338</f>
        <v>0</v>
      </c>
      <c r="Q333" s="215">
        <f>Manning!Q338</f>
        <v>0</v>
      </c>
      <c r="R333" s="215">
        <f>Manning!R338</f>
        <v>0</v>
      </c>
      <c r="S333" s="215">
        <f>Manning!S338</f>
        <v>0</v>
      </c>
      <c r="T333" s="215">
        <f>Manning!T338</f>
        <v>0</v>
      </c>
      <c r="U333" s="215">
        <f>Manning!U338</f>
        <v>0</v>
      </c>
      <c r="V333" s="215">
        <f>Manning!W338</f>
        <v>1</v>
      </c>
      <c r="W333" s="147"/>
      <c r="X333" s="498">
        <f>K333*'Salary Level'!$M338</f>
        <v>0</v>
      </c>
      <c r="Y333" s="498">
        <f>L333*'Salary Level'!$M338</f>
        <v>0</v>
      </c>
      <c r="Z333" s="498">
        <f>M333*'Salary Level'!$M338</f>
        <v>0</v>
      </c>
      <c r="AA333" s="498">
        <f>N333*'Salary Level'!$M338</f>
        <v>0</v>
      </c>
      <c r="AB333" s="498">
        <f>O333*'Salary Level'!$M338</f>
        <v>0</v>
      </c>
      <c r="AC333" s="498">
        <f>P333*'Salary Level'!$M338</f>
        <v>0</v>
      </c>
      <c r="AD333" s="498">
        <f>Q333*'Salary Level'!$M338</f>
        <v>0</v>
      </c>
      <c r="AE333" s="498">
        <f>R333*'Salary Level'!$M338</f>
        <v>0</v>
      </c>
      <c r="AF333" s="498">
        <f>S333*'Salary Level'!$M338</f>
        <v>0</v>
      </c>
      <c r="AG333" s="498">
        <f>T333*'Salary Level'!$M338</f>
        <v>0</v>
      </c>
      <c r="AH333" s="498">
        <f>U333*'Salary Level'!$M338</f>
        <v>0</v>
      </c>
      <c r="AI333" s="498">
        <f>V333*'Salary Level'!$M338</f>
        <v>5680</v>
      </c>
      <c r="AJ333" s="498">
        <f>V333*'Salary Level'!$M338</f>
        <v>5680</v>
      </c>
      <c r="AK333" s="602">
        <f t="shared" si="29"/>
        <v>11360</v>
      </c>
    </row>
    <row r="334" spans="1:37" ht="15" customHeight="1">
      <c r="A334" s="442"/>
      <c r="B334" s="457"/>
      <c r="C334" s="223"/>
      <c r="D334" s="225"/>
      <c r="E334" s="214" t="str">
        <f>Manning!E339</f>
        <v>PASTRY COMMIS (2ND)</v>
      </c>
      <c r="F334" s="214"/>
      <c r="G334" s="215">
        <f>Manning!H339</f>
        <v>0</v>
      </c>
      <c r="H334" s="215" t="str">
        <f>Manning!I339</f>
        <v>L</v>
      </c>
      <c r="I334" s="215">
        <f>Manning!J339</f>
        <v>0</v>
      </c>
      <c r="J334" s="215"/>
      <c r="K334" s="215">
        <f>Manning!K339</f>
        <v>0</v>
      </c>
      <c r="L334" s="215">
        <f>Manning!L339</f>
        <v>0</v>
      </c>
      <c r="M334" s="215">
        <f>Manning!M339</f>
        <v>0</v>
      </c>
      <c r="N334" s="215">
        <f>Manning!N339</f>
        <v>0</v>
      </c>
      <c r="O334" s="215">
        <f>Manning!O339</f>
        <v>0</v>
      </c>
      <c r="P334" s="215">
        <f>Manning!P339</f>
        <v>0</v>
      </c>
      <c r="Q334" s="215">
        <f>Manning!Q339</f>
        <v>0</v>
      </c>
      <c r="R334" s="215">
        <f>Manning!R339</f>
        <v>0</v>
      </c>
      <c r="S334" s="215">
        <f>Manning!S339</f>
        <v>0</v>
      </c>
      <c r="T334" s="215">
        <f>Manning!T339</f>
        <v>0</v>
      </c>
      <c r="U334" s="215">
        <f>Manning!U339</f>
        <v>0</v>
      </c>
      <c r="V334" s="215">
        <f>Manning!W339</f>
        <v>0</v>
      </c>
      <c r="W334" s="147"/>
      <c r="X334" s="498">
        <f>K334*'Salary Level'!$M339</f>
        <v>0</v>
      </c>
      <c r="Y334" s="498">
        <f>L334*'Salary Level'!$M339</f>
        <v>0</v>
      </c>
      <c r="Z334" s="498">
        <f>M334*'Salary Level'!$M339</f>
        <v>0</v>
      </c>
      <c r="AA334" s="498">
        <f>N334*'Salary Level'!$M339</f>
        <v>0</v>
      </c>
      <c r="AB334" s="498">
        <f>O334*'Salary Level'!$M339</f>
        <v>0</v>
      </c>
      <c r="AC334" s="498">
        <f>P334*'Salary Level'!$M339</f>
        <v>0</v>
      </c>
      <c r="AD334" s="498">
        <f>Q334*'Salary Level'!$M339</f>
        <v>0</v>
      </c>
      <c r="AE334" s="498">
        <f>R334*'Salary Level'!$M339</f>
        <v>0</v>
      </c>
      <c r="AF334" s="498">
        <f>S334*'Salary Level'!$M339</f>
        <v>0</v>
      </c>
      <c r="AG334" s="498">
        <f>T334*'Salary Level'!$M339</f>
        <v>0</v>
      </c>
      <c r="AH334" s="498">
        <f>U334*'Salary Level'!$M339</f>
        <v>0</v>
      </c>
      <c r="AI334" s="498">
        <f>V334*'Salary Level'!$M339</f>
        <v>0</v>
      </c>
      <c r="AJ334" s="498">
        <f>V334*'Salary Level'!$M339</f>
        <v>0</v>
      </c>
      <c r="AK334" s="602">
        <f t="shared" si="29"/>
        <v>0</v>
      </c>
    </row>
    <row r="335" spans="1:37" ht="15" customHeight="1">
      <c r="A335" s="442"/>
      <c r="B335" s="457"/>
      <c r="C335" s="223"/>
      <c r="D335" s="225"/>
      <c r="E335" s="214" t="str">
        <f>Manning!E340</f>
        <v>ADDITIONAL POSITION 2</v>
      </c>
      <c r="F335" s="214"/>
      <c r="G335" s="215">
        <f>Manning!H340</f>
        <v>0</v>
      </c>
      <c r="H335" s="215" t="str">
        <f>Manning!I340</f>
        <v>L</v>
      </c>
      <c r="I335" s="215">
        <f>Manning!J340</f>
        <v>0</v>
      </c>
      <c r="J335" s="215"/>
      <c r="K335" s="215">
        <f>Manning!K340</f>
        <v>0</v>
      </c>
      <c r="L335" s="215">
        <f>Manning!L340</f>
        <v>0</v>
      </c>
      <c r="M335" s="215">
        <f>Manning!M340</f>
        <v>0</v>
      </c>
      <c r="N335" s="215">
        <f>Manning!N340</f>
        <v>0</v>
      </c>
      <c r="O335" s="215">
        <f>Manning!O340</f>
        <v>0</v>
      </c>
      <c r="P335" s="215">
        <f>Manning!P340</f>
        <v>0</v>
      </c>
      <c r="Q335" s="215">
        <f>Manning!Q340</f>
        <v>0</v>
      </c>
      <c r="R335" s="215">
        <f>Manning!R340</f>
        <v>0</v>
      </c>
      <c r="S335" s="215">
        <f>Manning!S340</f>
        <v>0</v>
      </c>
      <c r="T335" s="215">
        <f>Manning!T340</f>
        <v>0</v>
      </c>
      <c r="U335" s="215">
        <f>Manning!U340</f>
        <v>0</v>
      </c>
      <c r="V335" s="215">
        <f>Manning!W340</f>
        <v>0</v>
      </c>
      <c r="W335" s="147"/>
      <c r="X335" s="498">
        <f>K335*'Salary Level'!$M340</f>
        <v>0</v>
      </c>
      <c r="Y335" s="498">
        <f>L335*'Salary Level'!$M340</f>
        <v>0</v>
      </c>
      <c r="Z335" s="498">
        <f>M335*'Salary Level'!$M340</f>
        <v>0</v>
      </c>
      <c r="AA335" s="498">
        <f>N335*'Salary Level'!$M340</f>
        <v>0</v>
      </c>
      <c r="AB335" s="498">
        <f>O335*'Salary Level'!$M340</f>
        <v>0</v>
      </c>
      <c r="AC335" s="498">
        <f>P335*'Salary Level'!$M340</f>
        <v>0</v>
      </c>
      <c r="AD335" s="498">
        <f>Q335*'Salary Level'!$M340</f>
        <v>0</v>
      </c>
      <c r="AE335" s="498">
        <f>R335*'Salary Level'!$M340</f>
        <v>0</v>
      </c>
      <c r="AF335" s="498">
        <f>S335*'Salary Level'!$M340</f>
        <v>0</v>
      </c>
      <c r="AG335" s="498">
        <f>T335*'Salary Level'!$M340</f>
        <v>0</v>
      </c>
      <c r="AH335" s="498">
        <f>U335*'Salary Level'!$M340</f>
        <v>0</v>
      </c>
      <c r="AI335" s="498">
        <f>V335*'Salary Level'!$M340</f>
        <v>0</v>
      </c>
      <c r="AJ335" s="498">
        <f>V335*'Salary Level'!$M340</f>
        <v>0</v>
      </c>
      <c r="AK335" s="602">
        <f t="shared" si="29"/>
        <v>0</v>
      </c>
    </row>
    <row r="336" spans="1:37" ht="15" customHeight="1">
      <c r="A336" s="442"/>
      <c r="B336" s="457"/>
      <c r="C336" s="223"/>
      <c r="D336" s="225"/>
      <c r="E336" s="214" t="str">
        <f>Manning!E341</f>
        <v>ADDITIONAL POSITION 3</v>
      </c>
      <c r="F336" s="214"/>
      <c r="G336" s="215">
        <f>Manning!H341</f>
        <v>0</v>
      </c>
      <c r="H336" s="215" t="str">
        <f>Manning!I341</f>
        <v>L</v>
      </c>
      <c r="I336" s="215">
        <f>Manning!J341</f>
        <v>0</v>
      </c>
      <c r="J336" s="215"/>
      <c r="K336" s="215">
        <f>Manning!K341</f>
        <v>0</v>
      </c>
      <c r="L336" s="215">
        <f>Manning!L341</f>
        <v>0</v>
      </c>
      <c r="M336" s="215">
        <f>Manning!M341</f>
        <v>0</v>
      </c>
      <c r="N336" s="215">
        <f>Manning!N341</f>
        <v>0</v>
      </c>
      <c r="O336" s="215">
        <f>Manning!O341</f>
        <v>0</v>
      </c>
      <c r="P336" s="215">
        <f>Manning!P341</f>
        <v>0</v>
      </c>
      <c r="Q336" s="215">
        <f>Manning!Q341</f>
        <v>0</v>
      </c>
      <c r="R336" s="215">
        <f>Manning!R341</f>
        <v>0</v>
      </c>
      <c r="S336" s="215">
        <f>Manning!S341</f>
        <v>0</v>
      </c>
      <c r="T336" s="215">
        <f>Manning!T341</f>
        <v>0</v>
      </c>
      <c r="U336" s="215">
        <f>Manning!U341</f>
        <v>0</v>
      </c>
      <c r="V336" s="215">
        <f>Manning!W341</f>
        <v>0</v>
      </c>
      <c r="W336" s="147"/>
      <c r="X336" s="498">
        <f>K336*'Salary Level'!$M341</f>
        <v>0</v>
      </c>
      <c r="Y336" s="498">
        <f>L336*'Salary Level'!$M341</f>
        <v>0</v>
      </c>
      <c r="Z336" s="498">
        <f>M336*'Salary Level'!$M341</f>
        <v>0</v>
      </c>
      <c r="AA336" s="498">
        <f>N336*'Salary Level'!$M341</f>
        <v>0</v>
      </c>
      <c r="AB336" s="498">
        <f>O336*'Salary Level'!$M341</f>
        <v>0</v>
      </c>
      <c r="AC336" s="498">
        <f>P336*'Salary Level'!$M341</f>
        <v>0</v>
      </c>
      <c r="AD336" s="498">
        <f>Q336*'Salary Level'!$M341</f>
        <v>0</v>
      </c>
      <c r="AE336" s="498">
        <f>R336*'Salary Level'!$M341</f>
        <v>0</v>
      </c>
      <c r="AF336" s="498">
        <f>S336*'Salary Level'!$M341</f>
        <v>0</v>
      </c>
      <c r="AG336" s="498">
        <f>T336*'Salary Level'!$M341</f>
        <v>0</v>
      </c>
      <c r="AH336" s="498">
        <f>U336*'Salary Level'!$M341</f>
        <v>0</v>
      </c>
      <c r="AI336" s="498">
        <f>V336*'Salary Level'!$M341</f>
        <v>0</v>
      </c>
      <c r="AJ336" s="498">
        <f>V336*'Salary Level'!$M341</f>
        <v>0</v>
      </c>
      <c r="AK336" s="602">
        <f t="shared" ref="AK336:AK399" si="36">SUM(X336:AJ336)</f>
        <v>0</v>
      </c>
    </row>
    <row r="337" spans="1:37" ht="15" customHeight="1">
      <c r="A337" s="443"/>
      <c r="B337" s="462"/>
      <c r="C337" s="233"/>
      <c r="D337" s="234"/>
      <c r="E337" s="216"/>
      <c r="F337" s="216"/>
      <c r="G337" s="216"/>
      <c r="H337" s="216"/>
      <c r="I337" s="216"/>
      <c r="J337" s="216"/>
      <c r="K337" s="274"/>
      <c r="L337" s="274"/>
      <c r="M337" s="274"/>
      <c r="N337" s="274"/>
      <c r="O337" s="274"/>
      <c r="P337" s="274"/>
      <c r="Q337" s="274"/>
      <c r="R337" s="274"/>
      <c r="S337" s="274"/>
      <c r="T337" s="274"/>
      <c r="U337" s="274"/>
      <c r="V337" s="274"/>
      <c r="W337" s="61"/>
      <c r="X337" s="499"/>
      <c r="Y337" s="499"/>
      <c r="Z337" s="499"/>
      <c r="AA337" s="499"/>
      <c r="AB337" s="499"/>
      <c r="AC337" s="499"/>
      <c r="AD337" s="499"/>
      <c r="AE337" s="499"/>
      <c r="AF337" s="499"/>
      <c r="AG337" s="499"/>
      <c r="AH337" s="499"/>
      <c r="AI337" s="499"/>
      <c r="AJ337" s="499"/>
      <c r="AK337" s="602">
        <f t="shared" si="36"/>
        <v>0</v>
      </c>
    </row>
    <row r="338" spans="1:37" ht="15" customHeight="1">
      <c r="A338" s="442"/>
      <c r="B338" s="457"/>
      <c r="C338" s="223"/>
      <c r="D338" s="225"/>
      <c r="E338" s="221" t="str">
        <f>"TOTAL "&amp;E325</f>
        <v>TOTAL PASTRY KITCHEN</v>
      </c>
      <c r="F338" s="221"/>
      <c r="G338" s="221">
        <f>SUM(G326:G337)</f>
        <v>4</v>
      </c>
      <c r="H338" s="221"/>
      <c r="I338" s="221"/>
      <c r="J338" s="221"/>
      <c r="K338" s="226">
        <f>Manning!K343</f>
        <v>0</v>
      </c>
      <c r="L338" s="226">
        <f>Manning!L343</f>
        <v>0</v>
      </c>
      <c r="M338" s="226">
        <f>Manning!M343</f>
        <v>0</v>
      </c>
      <c r="N338" s="226">
        <f>Manning!N343</f>
        <v>0</v>
      </c>
      <c r="O338" s="226">
        <f>Manning!O343</f>
        <v>0</v>
      </c>
      <c r="P338" s="226">
        <f>Manning!P343</f>
        <v>0</v>
      </c>
      <c r="Q338" s="226">
        <f>Manning!Q343</f>
        <v>0</v>
      </c>
      <c r="R338" s="226">
        <f>Manning!R343</f>
        <v>0</v>
      </c>
      <c r="S338" s="226">
        <f>Manning!S343</f>
        <v>0</v>
      </c>
      <c r="T338" s="226">
        <f>Manning!T343</f>
        <v>0</v>
      </c>
      <c r="U338" s="226">
        <f>Manning!U343</f>
        <v>0</v>
      </c>
      <c r="V338" s="226">
        <f>Manning!W343</f>
        <v>4</v>
      </c>
      <c r="W338" s="57"/>
      <c r="X338" s="507">
        <f>SUM(X326:X337)</f>
        <v>0</v>
      </c>
      <c r="Y338" s="507">
        <f t="shared" ref="Y338:AI338" si="37">SUM(Y326:Y337)</f>
        <v>0</v>
      </c>
      <c r="Z338" s="507">
        <f t="shared" si="37"/>
        <v>0</v>
      </c>
      <c r="AA338" s="507">
        <f t="shared" si="37"/>
        <v>0</v>
      </c>
      <c r="AB338" s="507">
        <f t="shared" si="37"/>
        <v>0</v>
      </c>
      <c r="AC338" s="507">
        <f t="shared" si="37"/>
        <v>0</v>
      </c>
      <c r="AD338" s="507">
        <f t="shared" si="37"/>
        <v>0</v>
      </c>
      <c r="AE338" s="507">
        <f t="shared" si="37"/>
        <v>0</v>
      </c>
      <c r="AF338" s="507">
        <f t="shared" si="37"/>
        <v>0</v>
      </c>
      <c r="AG338" s="507">
        <f t="shared" si="37"/>
        <v>0</v>
      </c>
      <c r="AH338" s="507">
        <f t="shared" si="37"/>
        <v>0</v>
      </c>
      <c r="AI338" s="507">
        <f t="shared" si="37"/>
        <v>25560</v>
      </c>
      <c r="AJ338" s="507">
        <f>SUM(AJ326:AJ337)</f>
        <v>25560</v>
      </c>
      <c r="AK338" s="602">
        <f t="shared" si="36"/>
        <v>51120</v>
      </c>
    </row>
    <row r="339" spans="1:37" ht="15" customHeight="1">
      <c r="A339" s="442"/>
      <c r="B339" s="457"/>
      <c r="C339" s="223"/>
      <c r="D339" s="256"/>
      <c r="E339" s="257"/>
      <c r="F339" s="257"/>
      <c r="G339" s="257"/>
      <c r="H339" s="257"/>
      <c r="I339" s="257"/>
      <c r="J339" s="257"/>
      <c r="K339" s="289"/>
      <c r="L339" s="289"/>
      <c r="M339" s="289"/>
      <c r="N339" s="289"/>
      <c r="O339" s="289"/>
      <c r="P339" s="289"/>
      <c r="Q339" s="289"/>
      <c r="R339" s="289"/>
      <c r="S339" s="289"/>
      <c r="T339" s="289"/>
      <c r="U339" s="289"/>
      <c r="V339" s="289"/>
      <c r="W339" s="47"/>
      <c r="X339" s="534"/>
      <c r="Y339" s="534"/>
      <c r="Z339" s="534"/>
      <c r="AA339" s="534"/>
      <c r="AB339" s="534"/>
      <c r="AC339" s="534"/>
      <c r="AD339" s="534"/>
      <c r="AE339" s="534"/>
      <c r="AF339" s="534"/>
      <c r="AG339" s="534"/>
      <c r="AH339" s="534"/>
      <c r="AI339" s="534"/>
      <c r="AJ339" s="534"/>
      <c r="AK339" s="602">
        <f t="shared" si="36"/>
        <v>0</v>
      </c>
    </row>
    <row r="340" spans="1:37" ht="15" customHeight="1">
      <c r="A340" s="442"/>
      <c r="B340" s="457"/>
      <c r="C340" s="223"/>
      <c r="D340" s="225"/>
      <c r="E340" s="212" t="str">
        <f>Manning!E345</f>
        <v>BANQUET KITCHEN</v>
      </c>
      <c r="F340" s="212"/>
      <c r="G340" s="212"/>
      <c r="H340" s="212"/>
      <c r="I340" s="212"/>
      <c r="J340" s="212"/>
      <c r="K340" s="276"/>
      <c r="L340" s="276"/>
      <c r="M340" s="276"/>
      <c r="N340" s="276"/>
      <c r="O340" s="276"/>
      <c r="P340" s="276"/>
      <c r="Q340" s="276"/>
      <c r="R340" s="276"/>
      <c r="S340" s="276"/>
      <c r="T340" s="276"/>
      <c r="U340" s="276"/>
      <c r="V340" s="276"/>
      <c r="W340" s="72"/>
      <c r="X340" s="496"/>
      <c r="Y340" s="496"/>
      <c r="Z340" s="496"/>
      <c r="AA340" s="496"/>
      <c r="AB340" s="496"/>
      <c r="AC340" s="496"/>
      <c r="AD340" s="496"/>
      <c r="AE340" s="496"/>
      <c r="AF340" s="496"/>
      <c r="AG340" s="496"/>
      <c r="AH340" s="496"/>
      <c r="AI340" s="496"/>
      <c r="AJ340" s="496"/>
      <c r="AK340" s="602">
        <f t="shared" si="36"/>
        <v>0</v>
      </c>
    </row>
    <row r="341" spans="1:37" ht="15" customHeight="1">
      <c r="A341" s="442"/>
      <c r="B341" s="457"/>
      <c r="C341" s="223"/>
      <c r="D341" s="225"/>
      <c r="E341" s="213"/>
      <c r="F341" s="213"/>
      <c r="G341" s="213"/>
      <c r="H341" s="213"/>
      <c r="I341" s="213"/>
      <c r="J341" s="213"/>
      <c r="K341" s="277"/>
      <c r="L341" s="277"/>
      <c r="M341" s="277"/>
      <c r="N341" s="277"/>
      <c r="O341" s="277"/>
      <c r="P341" s="277"/>
      <c r="Q341" s="277"/>
      <c r="R341" s="277"/>
      <c r="S341" s="277"/>
      <c r="T341" s="277"/>
      <c r="U341" s="277"/>
      <c r="V341" s="277"/>
      <c r="W341" s="55"/>
      <c r="X341" s="497"/>
      <c r="Y341" s="497"/>
      <c r="Z341" s="497"/>
      <c r="AA341" s="497"/>
      <c r="AB341" s="497"/>
      <c r="AC341" s="497"/>
      <c r="AD341" s="497"/>
      <c r="AE341" s="497"/>
      <c r="AF341" s="497"/>
      <c r="AG341" s="497"/>
      <c r="AH341" s="497"/>
      <c r="AI341" s="497"/>
      <c r="AJ341" s="497"/>
      <c r="AK341" s="602">
        <f t="shared" si="36"/>
        <v>0</v>
      </c>
    </row>
    <row r="342" spans="1:37" ht="15" customHeight="1">
      <c r="A342" s="442"/>
      <c r="B342" s="457"/>
      <c r="C342" s="223"/>
      <c r="D342" s="225"/>
      <c r="E342" s="214" t="str">
        <f>Manning!E347</f>
        <v>BANQUET HEAD CHEF</v>
      </c>
      <c r="F342" s="214">
        <f>Manning!F347</f>
        <v>0</v>
      </c>
      <c r="G342" s="215">
        <f>Manning!H347</f>
        <v>0</v>
      </c>
      <c r="H342" s="215" t="str">
        <f>Manning!I347</f>
        <v>L</v>
      </c>
      <c r="I342" s="215">
        <f>Manning!J347</f>
        <v>0</v>
      </c>
      <c r="J342" s="215"/>
      <c r="K342" s="215">
        <f>Manning!K347</f>
        <v>0</v>
      </c>
      <c r="L342" s="215">
        <f>Manning!L347</f>
        <v>0</v>
      </c>
      <c r="M342" s="215">
        <f>Manning!M347</f>
        <v>0</v>
      </c>
      <c r="N342" s="215">
        <f>Manning!N347</f>
        <v>0</v>
      </c>
      <c r="O342" s="215">
        <f>Manning!O347</f>
        <v>0</v>
      </c>
      <c r="P342" s="215">
        <f>Manning!P347</f>
        <v>0</v>
      </c>
      <c r="Q342" s="215">
        <f>Manning!Q347</f>
        <v>0</v>
      </c>
      <c r="R342" s="215">
        <f>Manning!R347</f>
        <v>0</v>
      </c>
      <c r="S342" s="215">
        <f>Manning!S347</f>
        <v>0</v>
      </c>
      <c r="T342" s="215">
        <f>Manning!T347</f>
        <v>0</v>
      </c>
      <c r="U342" s="215">
        <f>Manning!U347</f>
        <v>0</v>
      </c>
      <c r="V342" s="215">
        <f>Manning!W347</f>
        <v>0</v>
      </c>
      <c r="W342" s="148"/>
      <c r="X342" s="532">
        <f>K342*'Salary Level'!$M347</f>
        <v>0</v>
      </c>
      <c r="Y342" s="532">
        <f>L342*'Salary Level'!$M347</f>
        <v>0</v>
      </c>
      <c r="Z342" s="532">
        <f>M342*'Salary Level'!$M347</f>
        <v>0</v>
      </c>
      <c r="AA342" s="532">
        <f>N342*'Salary Level'!$M347</f>
        <v>0</v>
      </c>
      <c r="AB342" s="532">
        <f>O342*'Salary Level'!$M347</f>
        <v>0</v>
      </c>
      <c r="AC342" s="532">
        <f>P342*'Salary Level'!$M347</f>
        <v>0</v>
      </c>
      <c r="AD342" s="532">
        <f>Q342*'Salary Level'!$M347</f>
        <v>0</v>
      </c>
      <c r="AE342" s="498">
        <f>R342*'Salary Level'!$M347</f>
        <v>0</v>
      </c>
      <c r="AF342" s="498">
        <f>S342*'Salary Level'!$M347</f>
        <v>0</v>
      </c>
      <c r="AG342" s="498">
        <f>T342*'Salary Level'!$M347</f>
        <v>0</v>
      </c>
      <c r="AH342" s="498">
        <f>U342*'Salary Level'!$M347</f>
        <v>0</v>
      </c>
      <c r="AI342" s="498">
        <f>V342*'Salary Level'!$M347</f>
        <v>0</v>
      </c>
      <c r="AJ342" s="498">
        <f>V342*'Salary Level'!$M347</f>
        <v>0</v>
      </c>
      <c r="AK342" s="602">
        <f t="shared" si="36"/>
        <v>0</v>
      </c>
    </row>
    <row r="343" spans="1:37" ht="15" customHeight="1">
      <c r="A343" s="442"/>
      <c r="B343" s="457"/>
      <c r="C343" s="223"/>
      <c r="D343" s="225"/>
      <c r="E343" s="214" t="str">
        <f>Manning!E348</f>
        <v>BANQUET SOUS CHEF</v>
      </c>
      <c r="F343" s="214">
        <f>Manning!F348</f>
        <v>0</v>
      </c>
      <c r="G343" s="215">
        <f>Manning!H348</f>
        <v>0</v>
      </c>
      <c r="H343" s="215" t="str">
        <f>Manning!I348</f>
        <v>L</v>
      </c>
      <c r="I343" s="215">
        <f>Manning!J348</f>
        <v>0</v>
      </c>
      <c r="J343" s="215"/>
      <c r="K343" s="215">
        <f>Manning!K348</f>
        <v>0</v>
      </c>
      <c r="L343" s="215">
        <f>Manning!L348</f>
        <v>0</v>
      </c>
      <c r="M343" s="215">
        <f>Manning!M348</f>
        <v>0</v>
      </c>
      <c r="N343" s="215">
        <f>Manning!N348</f>
        <v>0</v>
      </c>
      <c r="O343" s="215">
        <f>Manning!O348</f>
        <v>0</v>
      </c>
      <c r="P343" s="215">
        <f>Manning!P348</f>
        <v>0</v>
      </c>
      <c r="Q343" s="215">
        <f>Manning!Q348</f>
        <v>0</v>
      </c>
      <c r="R343" s="215">
        <f>Manning!R348</f>
        <v>0</v>
      </c>
      <c r="S343" s="215">
        <f>Manning!S348</f>
        <v>0</v>
      </c>
      <c r="T343" s="215">
        <f>Manning!T348</f>
        <v>0</v>
      </c>
      <c r="U343" s="215">
        <f>Manning!U348</f>
        <v>0</v>
      </c>
      <c r="V343" s="215">
        <f>Manning!W348</f>
        <v>0</v>
      </c>
      <c r="W343" s="148"/>
      <c r="X343" s="532">
        <f>K343*'Salary Level'!$M348</f>
        <v>0</v>
      </c>
      <c r="Y343" s="532">
        <f>L343*'Salary Level'!$M348</f>
        <v>0</v>
      </c>
      <c r="Z343" s="532">
        <f>M343*'Salary Level'!$M348</f>
        <v>0</v>
      </c>
      <c r="AA343" s="532">
        <f>N343*'Salary Level'!$M348</f>
        <v>0</v>
      </c>
      <c r="AB343" s="532">
        <f>O343*'Salary Level'!$M348</f>
        <v>0</v>
      </c>
      <c r="AC343" s="532">
        <f>P343*'Salary Level'!$M348</f>
        <v>0</v>
      </c>
      <c r="AD343" s="532">
        <f>Q343*'Salary Level'!$M348</f>
        <v>0</v>
      </c>
      <c r="AE343" s="498">
        <f>R343*'Salary Level'!$M348</f>
        <v>0</v>
      </c>
      <c r="AF343" s="532">
        <f>S343*'Salary Level'!$M348</f>
        <v>0</v>
      </c>
      <c r="AG343" s="498">
        <f>T343*'Salary Level'!$M348</f>
        <v>0</v>
      </c>
      <c r="AH343" s="532">
        <f>U343*'Salary Level'!$M348</f>
        <v>0</v>
      </c>
      <c r="AI343" s="498">
        <f>V343*'Salary Level'!$M348</f>
        <v>0</v>
      </c>
      <c r="AJ343" s="498">
        <f>V343*'Salary Level'!$M348</f>
        <v>0</v>
      </c>
      <c r="AK343" s="602">
        <f t="shared" si="36"/>
        <v>0</v>
      </c>
    </row>
    <row r="344" spans="1:37" ht="15" customHeight="1">
      <c r="A344" s="442"/>
      <c r="B344" s="457"/>
      <c r="C344" s="223"/>
      <c r="D344" s="225"/>
      <c r="E344" s="214" t="str">
        <f>Manning!E349</f>
        <v>JUNIOR SOUS CHEF</v>
      </c>
      <c r="F344" s="214">
        <f>Manning!F349</f>
        <v>0</v>
      </c>
      <c r="G344" s="215">
        <f>Manning!H349</f>
        <v>0</v>
      </c>
      <c r="H344" s="215" t="str">
        <f>Manning!I349</f>
        <v>L</v>
      </c>
      <c r="I344" s="215">
        <f>Manning!J349</f>
        <v>0</v>
      </c>
      <c r="J344" s="215"/>
      <c r="K344" s="215">
        <f>Manning!K349</f>
        <v>0</v>
      </c>
      <c r="L344" s="215">
        <f>Manning!L349</f>
        <v>0</v>
      </c>
      <c r="M344" s="215">
        <f>Manning!M349</f>
        <v>0</v>
      </c>
      <c r="N344" s="215">
        <f>Manning!N349</f>
        <v>0</v>
      </c>
      <c r="O344" s="215">
        <f>Manning!O349</f>
        <v>0</v>
      </c>
      <c r="P344" s="215">
        <f>Manning!P349</f>
        <v>0</v>
      </c>
      <c r="Q344" s="215">
        <f>Manning!Q349</f>
        <v>0</v>
      </c>
      <c r="R344" s="215">
        <f>Manning!R349</f>
        <v>0</v>
      </c>
      <c r="S344" s="215">
        <f>Manning!S349</f>
        <v>0</v>
      </c>
      <c r="T344" s="215">
        <f>Manning!T349</f>
        <v>0</v>
      </c>
      <c r="U344" s="215">
        <f>Manning!U349</f>
        <v>0</v>
      </c>
      <c r="V344" s="215">
        <f>Manning!W349</f>
        <v>0</v>
      </c>
      <c r="W344" s="148"/>
      <c r="X344" s="532">
        <f>K344*'Salary Level'!$M349</f>
        <v>0</v>
      </c>
      <c r="Y344" s="532">
        <f>L344*'Salary Level'!$M349</f>
        <v>0</v>
      </c>
      <c r="Z344" s="532">
        <f>M344*'Salary Level'!$M349</f>
        <v>0</v>
      </c>
      <c r="AA344" s="532">
        <f>N344*'Salary Level'!$M349</f>
        <v>0</v>
      </c>
      <c r="AB344" s="532">
        <f>O344*'Salary Level'!$M349</f>
        <v>0</v>
      </c>
      <c r="AC344" s="532">
        <f>P344*'Salary Level'!$M349</f>
        <v>0</v>
      </c>
      <c r="AD344" s="532">
        <f>Q344*'Salary Level'!$M349</f>
        <v>0</v>
      </c>
      <c r="AE344" s="498">
        <f>R344*'Salary Level'!$M349</f>
        <v>0</v>
      </c>
      <c r="AF344" s="532">
        <f>S344*'Salary Level'!$M349</f>
        <v>0</v>
      </c>
      <c r="AG344" s="498">
        <f>T344*'Salary Level'!$M349</f>
        <v>0</v>
      </c>
      <c r="AH344" s="532">
        <f>U344*'Salary Level'!$M349</f>
        <v>0</v>
      </c>
      <c r="AI344" s="498">
        <f>V344*'Salary Level'!$M349</f>
        <v>0</v>
      </c>
      <c r="AJ344" s="498">
        <f>V344*'Salary Level'!$M349</f>
        <v>0</v>
      </c>
      <c r="AK344" s="602">
        <f t="shared" si="36"/>
        <v>0</v>
      </c>
    </row>
    <row r="345" spans="1:37" ht="15" customHeight="1">
      <c r="A345" s="442"/>
      <c r="B345" s="457"/>
      <c r="C345" s="223"/>
      <c r="D345" s="225"/>
      <c r="E345" s="214" t="str">
        <f>Manning!E350</f>
        <v>CHEF DU PARTIE</v>
      </c>
      <c r="F345" s="214">
        <f>Manning!F350</f>
        <v>0</v>
      </c>
      <c r="G345" s="215">
        <f>Manning!H350</f>
        <v>0</v>
      </c>
      <c r="H345" s="215" t="str">
        <f>Manning!I350</f>
        <v>L</v>
      </c>
      <c r="I345" s="215">
        <f>Manning!J350</f>
        <v>0</v>
      </c>
      <c r="J345" s="215"/>
      <c r="K345" s="215">
        <f>Manning!K350</f>
        <v>0</v>
      </c>
      <c r="L345" s="215">
        <f>Manning!L350</f>
        <v>0</v>
      </c>
      <c r="M345" s="215">
        <f>Manning!M350</f>
        <v>0</v>
      </c>
      <c r="N345" s="215">
        <f>Manning!N350</f>
        <v>0</v>
      </c>
      <c r="O345" s="215">
        <f>Manning!O350</f>
        <v>0</v>
      </c>
      <c r="P345" s="215">
        <f>Manning!P350</f>
        <v>0</v>
      </c>
      <c r="Q345" s="215">
        <f>Manning!Q350</f>
        <v>0</v>
      </c>
      <c r="R345" s="215">
        <f>Manning!R350</f>
        <v>0</v>
      </c>
      <c r="S345" s="215">
        <f>Manning!S350</f>
        <v>0</v>
      </c>
      <c r="T345" s="215">
        <f>Manning!T350</f>
        <v>0</v>
      </c>
      <c r="U345" s="215">
        <f>Manning!U350</f>
        <v>0</v>
      </c>
      <c r="V345" s="215">
        <f>Manning!W350</f>
        <v>0</v>
      </c>
      <c r="W345" s="148"/>
      <c r="X345" s="532">
        <f>K345*'Salary Level'!$M350</f>
        <v>0</v>
      </c>
      <c r="Y345" s="532">
        <f>L345*'Salary Level'!$M350</f>
        <v>0</v>
      </c>
      <c r="Z345" s="532">
        <f>M345*'Salary Level'!$M350</f>
        <v>0</v>
      </c>
      <c r="AA345" s="532">
        <f>N345*'Salary Level'!$M350</f>
        <v>0</v>
      </c>
      <c r="AB345" s="532">
        <f>O345*'Salary Level'!$M350</f>
        <v>0</v>
      </c>
      <c r="AC345" s="532">
        <f>P345*'Salary Level'!$M350</f>
        <v>0</v>
      </c>
      <c r="AD345" s="532">
        <f>Q345*'Salary Level'!$M350</f>
        <v>0</v>
      </c>
      <c r="AE345" s="498">
        <f>R345*'Salary Level'!$M350</f>
        <v>0</v>
      </c>
      <c r="AF345" s="532">
        <f>S345*'Salary Level'!$M350</f>
        <v>0</v>
      </c>
      <c r="AG345" s="498">
        <f>T345*'Salary Level'!$M350</f>
        <v>0</v>
      </c>
      <c r="AH345" s="532">
        <f>U345*'Salary Level'!$M350</f>
        <v>0</v>
      </c>
      <c r="AI345" s="498">
        <f>V345*'Salary Level'!$M350</f>
        <v>0</v>
      </c>
      <c r="AJ345" s="498">
        <f>V345*'Salary Level'!$M350</f>
        <v>0</v>
      </c>
      <c r="AK345" s="602">
        <f t="shared" si="36"/>
        <v>0</v>
      </c>
    </row>
    <row r="346" spans="1:37" ht="15" customHeight="1">
      <c r="A346" s="442"/>
      <c r="B346" s="457"/>
      <c r="C346" s="223"/>
      <c r="D346" s="225"/>
      <c r="E346" s="214" t="str">
        <f>Manning!E351</f>
        <v xml:space="preserve">COMMIS </v>
      </c>
      <c r="F346" s="214">
        <f>Manning!F351</f>
        <v>0</v>
      </c>
      <c r="G346" s="215">
        <f>Manning!H351</f>
        <v>0</v>
      </c>
      <c r="H346" s="215" t="str">
        <f>Manning!I351</f>
        <v>L</v>
      </c>
      <c r="I346" s="215">
        <f>Manning!J351</f>
        <v>0</v>
      </c>
      <c r="J346" s="215"/>
      <c r="K346" s="215">
        <f>Manning!K351</f>
        <v>0</v>
      </c>
      <c r="L346" s="215">
        <f>Manning!L351</f>
        <v>0</v>
      </c>
      <c r="M346" s="215">
        <f>Manning!M351</f>
        <v>0</v>
      </c>
      <c r="N346" s="215">
        <f>Manning!N351</f>
        <v>0</v>
      </c>
      <c r="O346" s="215">
        <f>Manning!O351</f>
        <v>0</v>
      </c>
      <c r="P346" s="215">
        <f>Manning!P351</f>
        <v>0</v>
      </c>
      <c r="Q346" s="215">
        <f>Manning!Q351</f>
        <v>0</v>
      </c>
      <c r="R346" s="215">
        <f>Manning!R351</f>
        <v>0</v>
      </c>
      <c r="S346" s="215">
        <f>Manning!S351</f>
        <v>0</v>
      </c>
      <c r="T346" s="215">
        <f>Manning!T351</f>
        <v>0</v>
      </c>
      <c r="U346" s="215">
        <f>Manning!U351</f>
        <v>0</v>
      </c>
      <c r="V346" s="215">
        <f>Manning!W351</f>
        <v>0</v>
      </c>
      <c r="W346" s="148"/>
      <c r="X346" s="532">
        <f>K346*'Salary Level'!$M351</f>
        <v>0</v>
      </c>
      <c r="Y346" s="532">
        <f>L346*'Salary Level'!$M351</f>
        <v>0</v>
      </c>
      <c r="Z346" s="532">
        <f>M346*'Salary Level'!$M351</f>
        <v>0</v>
      </c>
      <c r="AA346" s="532">
        <f>N346*'Salary Level'!$M351</f>
        <v>0</v>
      </c>
      <c r="AB346" s="532">
        <f>O346*'Salary Level'!$M351</f>
        <v>0</v>
      </c>
      <c r="AC346" s="532">
        <f>P346*'Salary Level'!$M351</f>
        <v>0</v>
      </c>
      <c r="AD346" s="532">
        <f>Q346*'Salary Level'!$M351</f>
        <v>0</v>
      </c>
      <c r="AE346" s="498">
        <f>R346*'Salary Level'!$M351</f>
        <v>0</v>
      </c>
      <c r="AF346" s="532">
        <f>S346*'Salary Level'!$M351</f>
        <v>0</v>
      </c>
      <c r="AG346" s="498">
        <f>T346*'Salary Level'!$M351</f>
        <v>0</v>
      </c>
      <c r="AH346" s="532">
        <f>U346*'Salary Level'!$M351</f>
        <v>0</v>
      </c>
      <c r="AI346" s="498">
        <f>V346*'Salary Level'!$M351</f>
        <v>0</v>
      </c>
      <c r="AJ346" s="498">
        <f>V346*'Salary Level'!$M351</f>
        <v>0</v>
      </c>
      <c r="AK346" s="602">
        <f t="shared" si="36"/>
        <v>0</v>
      </c>
    </row>
    <row r="347" spans="1:37" ht="15" customHeight="1">
      <c r="A347" s="442"/>
      <c r="B347" s="457"/>
      <c r="C347" s="223"/>
      <c r="D347" s="225"/>
      <c r="E347" s="214" t="str">
        <f>Manning!E352</f>
        <v>KITCHEN HELPER</v>
      </c>
      <c r="F347" s="214">
        <f>Manning!F352</f>
        <v>0</v>
      </c>
      <c r="G347" s="215">
        <f>Manning!H352</f>
        <v>0</v>
      </c>
      <c r="H347" s="215" t="str">
        <f>Manning!I352</f>
        <v>L</v>
      </c>
      <c r="I347" s="215">
        <f>Manning!J352</f>
        <v>0</v>
      </c>
      <c r="J347" s="215"/>
      <c r="K347" s="215">
        <f>Manning!K352</f>
        <v>0</v>
      </c>
      <c r="L347" s="215">
        <f>Manning!L352</f>
        <v>0</v>
      </c>
      <c r="M347" s="215">
        <f>Manning!M352</f>
        <v>0</v>
      </c>
      <c r="N347" s="215">
        <f>Manning!N352</f>
        <v>0</v>
      </c>
      <c r="O347" s="215">
        <f>Manning!O352</f>
        <v>0</v>
      </c>
      <c r="P347" s="215">
        <f>Manning!P352</f>
        <v>0</v>
      </c>
      <c r="Q347" s="215">
        <f>Manning!Q352</f>
        <v>0</v>
      </c>
      <c r="R347" s="215">
        <f>Manning!R352</f>
        <v>0</v>
      </c>
      <c r="S347" s="215">
        <f>Manning!S352</f>
        <v>0</v>
      </c>
      <c r="T347" s="215">
        <f>Manning!T352</f>
        <v>0</v>
      </c>
      <c r="U347" s="215">
        <f>Manning!U352</f>
        <v>0</v>
      </c>
      <c r="V347" s="215">
        <f>Manning!W352</f>
        <v>0</v>
      </c>
      <c r="W347" s="148"/>
      <c r="X347" s="532">
        <f>K347*'Salary Level'!$M352</f>
        <v>0</v>
      </c>
      <c r="Y347" s="532">
        <f>L347*'Salary Level'!$M352</f>
        <v>0</v>
      </c>
      <c r="Z347" s="532">
        <f>M347*'Salary Level'!$M352</f>
        <v>0</v>
      </c>
      <c r="AA347" s="532">
        <f>N347*'Salary Level'!$M352</f>
        <v>0</v>
      </c>
      <c r="AB347" s="532">
        <f>O347*'Salary Level'!$M352</f>
        <v>0</v>
      </c>
      <c r="AC347" s="532">
        <f>P347*'Salary Level'!$M352</f>
        <v>0</v>
      </c>
      <c r="AD347" s="532">
        <f>Q347*'Salary Level'!$M352</f>
        <v>0</v>
      </c>
      <c r="AE347" s="498">
        <f>R347*'Salary Level'!$M352</f>
        <v>0</v>
      </c>
      <c r="AF347" s="532">
        <f>S347*'Salary Level'!$M352</f>
        <v>0</v>
      </c>
      <c r="AG347" s="498">
        <f>T347*'Salary Level'!$M352</f>
        <v>0</v>
      </c>
      <c r="AH347" s="532">
        <f>U347*'Salary Level'!$M352</f>
        <v>0</v>
      </c>
      <c r="AI347" s="498">
        <f>V347*'Salary Level'!$M352</f>
        <v>0</v>
      </c>
      <c r="AJ347" s="498">
        <f>V347*'Salary Level'!$M352</f>
        <v>0</v>
      </c>
      <c r="AK347" s="602">
        <f t="shared" si="36"/>
        <v>0</v>
      </c>
    </row>
    <row r="348" spans="1:37" ht="15" customHeight="1">
      <c r="A348" s="442"/>
      <c r="B348" s="457"/>
      <c r="C348" s="223"/>
      <c r="D348" s="225"/>
      <c r="E348" s="214" t="str">
        <f>Manning!E353</f>
        <v>ADDITIONAL POSITION 1</v>
      </c>
      <c r="F348" s="214"/>
      <c r="G348" s="215">
        <f>Manning!H353</f>
        <v>0</v>
      </c>
      <c r="H348" s="215" t="str">
        <f>Manning!I353</f>
        <v>L</v>
      </c>
      <c r="I348" s="215">
        <f>Manning!J353</f>
        <v>0</v>
      </c>
      <c r="J348" s="215"/>
      <c r="K348" s="215">
        <f>Manning!K353</f>
        <v>0</v>
      </c>
      <c r="L348" s="215">
        <f>Manning!L353</f>
        <v>0</v>
      </c>
      <c r="M348" s="215">
        <f>Manning!M353</f>
        <v>0</v>
      </c>
      <c r="N348" s="215">
        <f>Manning!N353</f>
        <v>0</v>
      </c>
      <c r="O348" s="215">
        <f>Manning!O353</f>
        <v>0</v>
      </c>
      <c r="P348" s="215">
        <f>Manning!P353</f>
        <v>0</v>
      </c>
      <c r="Q348" s="215">
        <f>Manning!Q353</f>
        <v>0</v>
      </c>
      <c r="R348" s="215">
        <f>Manning!R353</f>
        <v>0</v>
      </c>
      <c r="S348" s="215">
        <f>Manning!S353</f>
        <v>0</v>
      </c>
      <c r="T348" s="215">
        <f>Manning!T353</f>
        <v>0</v>
      </c>
      <c r="U348" s="215">
        <f>Manning!U353</f>
        <v>0</v>
      </c>
      <c r="V348" s="215">
        <f>Manning!W353</f>
        <v>0</v>
      </c>
      <c r="W348" s="148"/>
      <c r="X348" s="532">
        <f>K348*'Salary Level'!$M353</f>
        <v>0</v>
      </c>
      <c r="Y348" s="532">
        <f>L348*'Salary Level'!$M353</f>
        <v>0</v>
      </c>
      <c r="Z348" s="532">
        <f>M348*'Salary Level'!$M353</f>
        <v>0</v>
      </c>
      <c r="AA348" s="532">
        <f>N348*'Salary Level'!$M353</f>
        <v>0</v>
      </c>
      <c r="AB348" s="532">
        <f>O348*'Salary Level'!$M353</f>
        <v>0</v>
      </c>
      <c r="AC348" s="532">
        <f>P348*'Salary Level'!$M353</f>
        <v>0</v>
      </c>
      <c r="AD348" s="532">
        <f>Q348*'Salary Level'!$M353</f>
        <v>0</v>
      </c>
      <c r="AE348" s="498">
        <f>R348*'Salary Level'!$M353</f>
        <v>0</v>
      </c>
      <c r="AF348" s="532">
        <f>S348*'Salary Level'!$M353</f>
        <v>0</v>
      </c>
      <c r="AG348" s="498">
        <f>T348*'Salary Level'!$M353</f>
        <v>0</v>
      </c>
      <c r="AH348" s="532">
        <f>U348*'Salary Level'!$M353</f>
        <v>0</v>
      </c>
      <c r="AI348" s="498">
        <f>V348*'Salary Level'!$M353</f>
        <v>0</v>
      </c>
      <c r="AJ348" s="498">
        <f>V348*'Salary Level'!$M353</f>
        <v>0</v>
      </c>
      <c r="AK348" s="602">
        <f t="shared" si="36"/>
        <v>0</v>
      </c>
    </row>
    <row r="349" spans="1:37" ht="15" customHeight="1">
      <c r="A349" s="442"/>
      <c r="B349" s="457"/>
      <c r="C349" s="223"/>
      <c r="D349" s="225"/>
      <c r="E349" s="214" t="str">
        <f>Manning!E354</f>
        <v>ADDITIONAL POSITION 2</v>
      </c>
      <c r="F349" s="214"/>
      <c r="G349" s="215">
        <f>Manning!H354</f>
        <v>0</v>
      </c>
      <c r="H349" s="215" t="str">
        <f>Manning!I354</f>
        <v>L</v>
      </c>
      <c r="I349" s="215">
        <f>Manning!J354</f>
        <v>0</v>
      </c>
      <c r="J349" s="215"/>
      <c r="K349" s="215">
        <f>Manning!K354</f>
        <v>0</v>
      </c>
      <c r="L349" s="215">
        <f>Manning!L354</f>
        <v>0</v>
      </c>
      <c r="M349" s="215">
        <f>Manning!M354</f>
        <v>0</v>
      </c>
      <c r="N349" s="215">
        <f>Manning!N354</f>
        <v>0</v>
      </c>
      <c r="O349" s="215">
        <f>Manning!O354</f>
        <v>0</v>
      </c>
      <c r="P349" s="215">
        <f>Manning!P354</f>
        <v>0</v>
      </c>
      <c r="Q349" s="215">
        <f>Manning!Q354</f>
        <v>0</v>
      </c>
      <c r="R349" s="215">
        <f>Manning!R354</f>
        <v>0</v>
      </c>
      <c r="S349" s="215">
        <f>Manning!S354</f>
        <v>0</v>
      </c>
      <c r="T349" s="215">
        <f>Manning!T354</f>
        <v>0</v>
      </c>
      <c r="U349" s="215">
        <f>Manning!U354</f>
        <v>0</v>
      </c>
      <c r="V349" s="215">
        <f>Manning!W354</f>
        <v>0</v>
      </c>
      <c r="W349" s="148"/>
      <c r="X349" s="532">
        <f>K349*'Salary Level'!$M354</f>
        <v>0</v>
      </c>
      <c r="Y349" s="532">
        <f>L349*'Salary Level'!$M354</f>
        <v>0</v>
      </c>
      <c r="Z349" s="532">
        <f>M349*'Salary Level'!$M354</f>
        <v>0</v>
      </c>
      <c r="AA349" s="532">
        <f>N349*'Salary Level'!$M354</f>
        <v>0</v>
      </c>
      <c r="AB349" s="532">
        <f>O349*'Salary Level'!$M354</f>
        <v>0</v>
      </c>
      <c r="AC349" s="532">
        <f>P349*'Salary Level'!$M354</f>
        <v>0</v>
      </c>
      <c r="AD349" s="532">
        <f>Q349*'Salary Level'!$M354</f>
        <v>0</v>
      </c>
      <c r="AE349" s="498">
        <f>R349*'Salary Level'!$M354</f>
        <v>0</v>
      </c>
      <c r="AF349" s="532">
        <f>S349*'Salary Level'!$M354</f>
        <v>0</v>
      </c>
      <c r="AG349" s="498">
        <f>T349*'Salary Level'!$M354</f>
        <v>0</v>
      </c>
      <c r="AH349" s="532">
        <f>U349*'Salary Level'!$M354</f>
        <v>0</v>
      </c>
      <c r="AI349" s="498">
        <f>V349*'Salary Level'!$M354</f>
        <v>0</v>
      </c>
      <c r="AJ349" s="498">
        <f>V349*'Salary Level'!$M354</f>
        <v>0</v>
      </c>
      <c r="AK349" s="602">
        <f t="shared" si="36"/>
        <v>0</v>
      </c>
    </row>
    <row r="350" spans="1:37" ht="15" customHeight="1">
      <c r="A350" s="442"/>
      <c r="B350" s="457"/>
      <c r="C350" s="223"/>
      <c r="D350" s="225"/>
      <c r="E350" s="214" t="str">
        <f>Manning!E355</f>
        <v>ADDITIONAL POSITION 3</v>
      </c>
      <c r="F350" s="214"/>
      <c r="G350" s="215">
        <f>Manning!H355</f>
        <v>0</v>
      </c>
      <c r="H350" s="215" t="str">
        <f>Manning!I355</f>
        <v>L</v>
      </c>
      <c r="I350" s="215">
        <f>Manning!J355</f>
        <v>0</v>
      </c>
      <c r="J350" s="215"/>
      <c r="K350" s="215">
        <f>Manning!K355</f>
        <v>0</v>
      </c>
      <c r="L350" s="215">
        <f>Manning!L355</f>
        <v>0</v>
      </c>
      <c r="M350" s="215">
        <f>Manning!M355</f>
        <v>0</v>
      </c>
      <c r="N350" s="215">
        <f>Manning!N355</f>
        <v>0</v>
      </c>
      <c r="O350" s="215">
        <f>Manning!O355</f>
        <v>0</v>
      </c>
      <c r="P350" s="215">
        <f>Manning!P355</f>
        <v>0</v>
      </c>
      <c r="Q350" s="215">
        <f>Manning!Q355</f>
        <v>0</v>
      </c>
      <c r="R350" s="215">
        <f>Manning!R355</f>
        <v>0</v>
      </c>
      <c r="S350" s="215">
        <f>Manning!S355</f>
        <v>0</v>
      </c>
      <c r="T350" s="215">
        <f>Manning!T355</f>
        <v>0</v>
      </c>
      <c r="U350" s="215">
        <f>Manning!U355</f>
        <v>0</v>
      </c>
      <c r="V350" s="215">
        <f>Manning!W355</f>
        <v>0</v>
      </c>
      <c r="W350" s="148"/>
      <c r="X350" s="532">
        <f>K350*'Salary Level'!$M355</f>
        <v>0</v>
      </c>
      <c r="Y350" s="532">
        <f>L350*'Salary Level'!$M355</f>
        <v>0</v>
      </c>
      <c r="Z350" s="532">
        <f>M350*'Salary Level'!$M355</f>
        <v>0</v>
      </c>
      <c r="AA350" s="532">
        <f>N350*'Salary Level'!$M355</f>
        <v>0</v>
      </c>
      <c r="AB350" s="532">
        <f>O350*'Salary Level'!$M355</f>
        <v>0</v>
      </c>
      <c r="AC350" s="532">
        <f>P350*'Salary Level'!$M355</f>
        <v>0</v>
      </c>
      <c r="AD350" s="532">
        <f>Q350*'Salary Level'!$M355</f>
        <v>0</v>
      </c>
      <c r="AE350" s="498">
        <f>R350*'Salary Level'!$M355</f>
        <v>0</v>
      </c>
      <c r="AF350" s="532">
        <f>S350*'Salary Level'!$M355</f>
        <v>0</v>
      </c>
      <c r="AG350" s="498">
        <f>T350*'Salary Level'!$M355</f>
        <v>0</v>
      </c>
      <c r="AH350" s="532">
        <f>U350*'Salary Level'!$M355</f>
        <v>0</v>
      </c>
      <c r="AI350" s="498">
        <f>V350*'Salary Level'!$M355</f>
        <v>0</v>
      </c>
      <c r="AJ350" s="498">
        <f>V350*'Salary Level'!$M355</f>
        <v>0</v>
      </c>
      <c r="AK350" s="602">
        <f t="shared" si="36"/>
        <v>0</v>
      </c>
    </row>
    <row r="351" spans="1:37" ht="15" customHeight="1">
      <c r="A351" s="442"/>
      <c r="B351" s="457"/>
      <c r="C351" s="223"/>
      <c r="D351" s="225"/>
      <c r="E351" s="216"/>
      <c r="F351" s="216"/>
      <c r="G351" s="216"/>
      <c r="H351" s="216"/>
      <c r="I351" s="216"/>
      <c r="J351" s="216"/>
      <c r="K351" s="274"/>
      <c r="L351" s="274"/>
      <c r="M351" s="274"/>
      <c r="N351" s="274"/>
      <c r="O351" s="274"/>
      <c r="P351" s="274"/>
      <c r="Q351" s="274"/>
      <c r="R351" s="274"/>
      <c r="S351" s="274"/>
      <c r="T351" s="274"/>
      <c r="U351" s="274"/>
      <c r="V351" s="274"/>
      <c r="W351" s="61"/>
      <c r="X351" s="499"/>
      <c r="Y351" s="499"/>
      <c r="Z351" s="499"/>
      <c r="AA351" s="499"/>
      <c r="AB351" s="499"/>
      <c r="AC351" s="499"/>
      <c r="AD351" s="499"/>
      <c r="AE351" s="499"/>
      <c r="AF351" s="499"/>
      <c r="AG351" s="499"/>
      <c r="AH351" s="499"/>
      <c r="AI351" s="499"/>
      <c r="AJ351" s="499"/>
      <c r="AK351" s="602">
        <f t="shared" si="36"/>
        <v>0</v>
      </c>
    </row>
    <row r="352" spans="1:37" ht="15" customHeight="1">
      <c r="A352" s="442"/>
      <c r="B352" s="457"/>
      <c r="C352" s="223"/>
      <c r="D352" s="225"/>
      <c r="E352" s="221" t="str">
        <f>"TOTAL "&amp;E340</f>
        <v>TOTAL BANQUET KITCHEN</v>
      </c>
      <c r="F352" s="221"/>
      <c r="G352" s="226">
        <f>SUM(G341:G351)</f>
        <v>0</v>
      </c>
      <c r="H352" s="221"/>
      <c r="I352" s="221"/>
      <c r="J352" s="221"/>
      <c r="K352" s="226">
        <f>Manning!K357</f>
        <v>0</v>
      </c>
      <c r="L352" s="226">
        <f>Manning!L357</f>
        <v>0</v>
      </c>
      <c r="M352" s="226">
        <f>Manning!M357</f>
        <v>0</v>
      </c>
      <c r="N352" s="226">
        <f>Manning!N357</f>
        <v>0</v>
      </c>
      <c r="O352" s="226">
        <f>Manning!O357</f>
        <v>0</v>
      </c>
      <c r="P352" s="226">
        <f>Manning!P357</f>
        <v>0</v>
      </c>
      <c r="Q352" s="226">
        <f>Manning!Q357</f>
        <v>0</v>
      </c>
      <c r="R352" s="226">
        <f>Manning!R357</f>
        <v>0</v>
      </c>
      <c r="S352" s="226">
        <f>Manning!S357</f>
        <v>0</v>
      </c>
      <c r="T352" s="226">
        <f>Manning!T357</f>
        <v>0</v>
      </c>
      <c r="U352" s="226">
        <f>Manning!U357</f>
        <v>0</v>
      </c>
      <c r="V352" s="226">
        <f>Manning!W357</f>
        <v>0</v>
      </c>
      <c r="W352" s="57"/>
      <c r="X352" s="507">
        <f>SUM(X341:X351)</f>
        <v>0</v>
      </c>
      <c r="Y352" s="507">
        <f t="shared" ref="Y352:AI352" si="38">SUM(Y341:Y351)</f>
        <v>0</v>
      </c>
      <c r="Z352" s="507">
        <f t="shared" si="38"/>
        <v>0</v>
      </c>
      <c r="AA352" s="507">
        <f t="shared" si="38"/>
        <v>0</v>
      </c>
      <c r="AB352" s="507">
        <f t="shared" si="38"/>
        <v>0</v>
      </c>
      <c r="AC352" s="507">
        <f t="shared" si="38"/>
        <v>0</v>
      </c>
      <c r="AD352" s="507">
        <f t="shared" si="38"/>
        <v>0</v>
      </c>
      <c r="AE352" s="507">
        <f t="shared" si="38"/>
        <v>0</v>
      </c>
      <c r="AF352" s="507">
        <f t="shared" si="38"/>
        <v>0</v>
      </c>
      <c r="AG352" s="507">
        <f t="shared" si="38"/>
        <v>0</v>
      </c>
      <c r="AH352" s="507">
        <f t="shared" si="38"/>
        <v>0</v>
      </c>
      <c r="AI352" s="507">
        <f t="shared" si="38"/>
        <v>0</v>
      </c>
      <c r="AJ352" s="507">
        <f>SUM(AJ341:AJ351)</f>
        <v>0</v>
      </c>
      <c r="AK352" s="602">
        <f t="shared" si="36"/>
        <v>0</v>
      </c>
    </row>
    <row r="353" spans="1:37" ht="15" customHeight="1">
      <c r="A353" s="442"/>
      <c r="B353" s="457"/>
      <c r="C353" s="223"/>
      <c r="D353" s="256"/>
      <c r="E353" s="214"/>
      <c r="F353" s="214"/>
      <c r="G353" s="214"/>
      <c r="H353" s="214"/>
      <c r="I353" s="214"/>
      <c r="J353" s="214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10"/>
      <c r="X353" s="533"/>
      <c r="Y353" s="533"/>
      <c r="Z353" s="533"/>
      <c r="AA353" s="533"/>
      <c r="AB353" s="533"/>
      <c r="AC353" s="533"/>
      <c r="AD353" s="533"/>
      <c r="AE353" s="533"/>
      <c r="AF353" s="533"/>
      <c r="AG353" s="533"/>
      <c r="AH353" s="533"/>
      <c r="AI353" s="533"/>
      <c r="AJ353" s="533"/>
      <c r="AK353" s="602">
        <f t="shared" si="36"/>
        <v>0</v>
      </c>
    </row>
    <row r="354" spans="1:37" ht="15" customHeight="1">
      <c r="A354" s="442"/>
      <c r="B354" s="457"/>
      <c r="C354" s="223"/>
      <c r="D354" s="225"/>
      <c r="E354" s="212" t="str">
        <f>Manning!E359</f>
        <v>CHINESE KITCHEN</v>
      </c>
      <c r="F354" s="212"/>
      <c r="G354" s="212"/>
      <c r="H354" s="212"/>
      <c r="I354" s="212"/>
      <c r="J354" s="212"/>
      <c r="K354" s="276"/>
      <c r="L354" s="276"/>
      <c r="M354" s="276"/>
      <c r="N354" s="276"/>
      <c r="O354" s="276"/>
      <c r="P354" s="276"/>
      <c r="Q354" s="276"/>
      <c r="R354" s="276"/>
      <c r="S354" s="276"/>
      <c r="T354" s="276"/>
      <c r="U354" s="276"/>
      <c r="V354" s="276"/>
      <c r="W354" s="72"/>
      <c r="X354" s="496"/>
      <c r="Y354" s="496"/>
      <c r="Z354" s="496"/>
      <c r="AA354" s="496"/>
      <c r="AB354" s="496"/>
      <c r="AC354" s="496"/>
      <c r="AD354" s="496"/>
      <c r="AE354" s="496"/>
      <c r="AF354" s="496"/>
      <c r="AG354" s="496"/>
      <c r="AH354" s="496"/>
      <c r="AI354" s="496"/>
      <c r="AJ354" s="496"/>
      <c r="AK354" s="602">
        <f t="shared" si="36"/>
        <v>0</v>
      </c>
    </row>
    <row r="355" spans="1:37" ht="15" customHeight="1">
      <c r="A355" s="442"/>
      <c r="B355" s="457"/>
      <c r="C355" s="223"/>
      <c r="D355" s="225"/>
      <c r="E355" s="213"/>
      <c r="F355" s="213"/>
      <c r="G355" s="213"/>
      <c r="H355" s="213"/>
      <c r="I355" s="213"/>
      <c r="J355" s="213"/>
      <c r="K355" s="277"/>
      <c r="L355" s="277"/>
      <c r="M355" s="277"/>
      <c r="N355" s="277"/>
      <c r="O355" s="277"/>
      <c r="P355" s="277"/>
      <c r="Q355" s="277"/>
      <c r="R355" s="277"/>
      <c r="S355" s="277"/>
      <c r="T355" s="277"/>
      <c r="U355" s="277"/>
      <c r="V355" s="277"/>
      <c r="W355" s="55"/>
      <c r="X355" s="497"/>
      <c r="Y355" s="497"/>
      <c r="Z355" s="497"/>
      <c r="AA355" s="497"/>
      <c r="AB355" s="497"/>
      <c r="AC355" s="497"/>
      <c r="AD355" s="497"/>
      <c r="AE355" s="497"/>
      <c r="AF355" s="497"/>
      <c r="AG355" s="497"/>
      <c r="AH355" s="497"/>
      <c r="AI355" s="497"/>
      <c r="AJ355" s="497"/>
      <c r="AK355" s="602">
        <f t="shared" si="36"/>
        <v>0</v>
      </c>
    </row>
    <row r="356" spans="1:37" ht="15" customHeight="1">
      <c r="A356" s="442"/>
      <c r="B356" s="457"/>
      <c r="C356" s="223"/>
      <c r="D356" s="225"/>
      <c r="E356" s="214" t="str">
        <f>Manning!E361</f>
        <v>CHINESE HEAD CHEF</v>
      </c>
      <c r="F356" s="214">
        <f>Manning!F361</f>
        <v>0</v>
      </c>
      <c r="G356" s="252">
        <f>Manning!H361</f>
        <v>1</v>
      </c>
      <c r="H356" s="252" t="str">
        <f>Manning!I361</f>
        <v>L</v>
      </c>
      <c r="I356" s="252" t="str">
        <f>Manning!J361</f>
        <v>L2</v>
      </c>
      <c r="J356" s="252"/>
      <c r="K356" s="252">
        <f>Manning!K361</f>
        <v>0</v>
      </c>
      <c r="L356" s="252">
        <f>Manning!L361</f>
        <v>0</v>
      </c>
      <c r="M356" s="252">
        <f>Manning!M361</f>
        <v>0</v>
      </c>
      <c r="N356" s="252">
        <f>Manning!N361</f>
        <v>0</v>
      </c>
      <c r="O356" s="252">
        <f>Manning!O361</f>
        <v>0</v>
      </c>
      <c r="P356" s="252">
        <f>Manning!P361</f>
        <v>0</v>
      </c>
      <c r="Q356" s="252">
        <f>Manning!Q361</f>
        <v>0</v>
      </c>
      <c r="R356" s="252">
        <f>Manning!R361</f>
        <v>0</v>
      </c>
      <c r="S356" s="252">
        <f>Manning!S361</f>
        <v>0</v>
      </c>
      <c r="T356" s="252">
        <f>Manning!T361</f>
        <v>1</v>
      </c>
      <c r="U356" s="252">
        <f>Manning!U361</f>
        <v>1</v>
      </c>
      <c r="V356" s="252">
        <f>Manning!W361</f>
        <v>1</v>
      </c>
      <c r="W356" s="146"/>
      <c r="X356" s="498">
        <f>K356*'Salary Level'!$M361</f>
        <v>0</v>
      </c>
      <c r="Y356" s="498">
        <f>L356*'Salary Level'!$M361</f>
        <v>0</v>
      </c>
      <c r="Z356" s="498">
        <f>M356*'Salary Level'!$M361</f>
        <v>0</v>
      </c>
      <c r="AA356" s="498">
        <f>N356*'Salary Level'!$M361</f>
        <v>0</v>
      </c>
      <c r="AB356" s="498">
        <f>O356*'Salary Level'!$M361</f>
        <v>0</v>
      </c>
      <c r="AC356" s="498">
        <f>P356*'Salary Level'!$M361</f>
        <v>0</v>
      </c>
      <c r="AD356" s="498">
        <f>Q356*'Salary Level'!$M361</f>
        <v>0</v>
      </c>
      <c r="AE356" s="498">
        <f>R356*'Salary Level'!$M361</f>
        <v>0</v>
      </c>
      <c r="AF356" s="498">
        <f>S356*'Salary Level'!$M361</f>
        <v>0</v>
      </c>
      <c r="AG356" s="498">
        <f>T356*'Salary Level'!$M361</f>
        <v>28400</v>
      </c>
      <c r="AH356" s="498">
        <f>U356*'Salary Level'!$M361</f>
        <v>28400</v>
      </c>
      <c r="AI356" s="498">
        <f>V356*'Salary Level'!$M361</f>
        <v>28400</v>
      </c>
      <c r="AJ356" s="498">
        <f>V356*'Salary Level'!$M361</f>
        <v>28400</v>
      </c>
      <c r="AK356" s="602">
        <f t="shared" si="36"/>
        <v>113600</v>
      </c>
    </row>
    <row r="357" spans="1:37" ht="15" customHeight="1">
      <c r="A357" s="442"/>
      <c r="B357" s="457"/>
      <c r="C357" s="223"/>
      <c r="D357" s="225"/>
      <c r="E357" s="214" t="str">
        <f>Manning!E362</f>
        <v>CHEF DE PARTIE</v>
      </c>
      <c r="F357" s="214">
        <f>Manning!F362</f>
        <v>0</v>
      </c>
      <c r="G357" s="252">
        <f>Manning!H362</f>
        <v>0</v>
      </c>
      <c r="H357" s="252" t="str">
        <f>Manning!I362</f>
        <v>L</v>
      </c>
      <c r="I357" s="252">
        <f>Manning!J362</f>
        <v>0</v>
      </c>
      <c r="J357" s="252"/>
      <c r="K357" s="252">
        <f>Manning!K362</f>
        <v>0</v>
      </c>
      <c r="L357" s="252">
        <f>Manning!L362</f>
        <v>0</v>
      </c>
      <c r="M357" s="252">
        <f>Manning!M362</f>
        <v>0</v>
      </c>
      <c r="N357" s="252">
        <f>Manning!N362</f>
        <v>0</v>
      </c>
      <c r="O357" s="252">
        <f>Manning!O362</f>
        <v>0</v>
      </c>
      <c r="P357" s="252">
        <f>Manning!P362</f>
        <v>0</v>
      </c>
      <c r="Q357" s="252">
        <f>Manning!Q362</f>
        <v>0</v>
      </c>
      <c r="R357" s="252">
        <f>Manning!R362</f>
        <v>0</v>
      </c>
      <c r="S357" s="252">
        <f>Manning!S362</f>
        <v>0</v>
      </c>
      <c r="T357" s="252">
        <f>Manning!T362</f>
        <v>0</v>
      </c>
      <c r="U357" s="252">
        <f>Manning!U362</f>
        <v>0</v>
      </c>
      <c r="V357" s="252">
        <f>Manning!W362</f>
        <v>0</v>
      </c>
      <c r="W357" s="146"/>
      <c r="X357" s="498">
        <f>K357*'Salary Level'!$M362</f>
        <v>0</v>
      </c>
      <c r="Y357" s="498">
        <f>L357*'Salary Level'!$M362</f>
        <v>0</v>
      </c>
      <c r="Z357" s="498">
        <f>M357*'Salary Level'!$M362</f>
        <v>0</v>
      </c>
      <c r="AA357" s="498">
        <f>N357*'Salary Level'!$M362</f>
        <v>0</v>
      </c>
      <c r="AB357" s="498">
        <f>O357*'Salary Level'!$M362</f>
        <v>0</v>
      </c>
      <c r="AC357" s="498">
        <f>P357*'Salary Level'!$M362</f>
        <v>0</v>
      </c>
      <c r="AD357" s="498">
        <f>Q357*'Salary Level'!$M362</f>
        <v>0</v>
      </c>
      <c r="AE357" s="498">
        <f>R357*'Salary Level'!$M362</f>
        <v>0</v>
      </c>
      <c r="AF357" s="498">
        <f>S357*'Salary Level'!$M362</f>
        <v>0</v>
      </c>
      <c r="AG357" s="498">
        <f>T357*'Salary Level'!$M362</f>
        <v>0</v>
      </c>
      <c r="AH357" s="498">
        <f>U357*'Salary Level'!$M362</f>
        <v>0</v>
      </c>
      <c r="AI357" s="498">
        <f>V357*'Salary Level'!$M362</f>
        <v>0</v>
      </c>
      <c r="AJ357" s="498">
        <f>V357*'Salary Level'!$M362</f>
        <v>0</v>
      </c>
      <c r="AK357" s="602">
        <f t="shared" si="36"/>
        <v>0</v>
      </c>
    </row>
    <row r="358" spans="1:37" ht="15" customHeight="1">
      <c r="A358" s="442"/>
      <c r="B358" s="457"/>
      <c r="C358" s="223"/>
      <c r="D358" s="225"/>
      <c r="E358" s="214" t="str">
        <f>Manning!E363</f>
        <v>WOK (1ST)</v>
      </c>
      <c r="F358" s="214">
        <f>Manning!F363</f>
        <v>0</v>
      </c>
      <c r="G358" s="252">
        <f>Manning!H363</f>
        <v>1</v>
      </c>
      <c r="H358" s="252" t="str">
        <f>Manning!I363</f>
        <v>L</v>
      </c>
      <c r="I358" s="252" t="str">
        <f>Manning!J363</f>
        <v>L3</v>
      </c>
      <c r="J358" s="252"/>
      <c r="K358" s="252">
        <f>Manning!K363</f>
        <v>0</v>
      </c>
      <c r="L358" s="252">
        <f>Manning!L363</f>
        <v>0</v>
      </c>
      <c r="M358" s="252">
        <f>Manning!M363</f>
        <v>0</v>
      </c>
      <c r="N358" s="252">
        <f>Manning!N363</f>
        <v>0</v>
      </c>
      <c r="O358" s="252">
        <f>Manning!O363</f>
        <v>0</v>
      </c>
      <c r="P358" s="252">
        <f>Manning!P363</f>
        <v>0</v>
      </c>
      <c r="Q358" s="252">
        <f>Manning!Q363</f>
        <v>0</v>
      </c>
      <c r="R358" s="252">
        <f>Manning!R363</f>
        <v>0</v>
      </c>
      <c r="S358" s="252">
        <f>Manning!S363</f>
        <v>0</v>
      </c>
      <c r="T358" s="252">
        <f>Manning!T363</f>
        <v>0</v>
      </c>
      <c r="U358" s="252">
        <f>Manning!U363</f>
        <v>0</v>
      </c>
      <c r="V358" s="252">
        <f>Manning!W363</f>
        <v>1</v>
      </c>
      <c r="W358" s="146"/>
      <c r="X358" s="498">
        <f>K358*'Salary Level'!$M363</f>
        <v>0</v>
      </c>
      <c r="Y358" s="498">
        <f>L358*'Salary Level'!$M363</f>
        <v>0</v>
      </c>
      <c r="Z358" s="498">
        <f>M358*'Salary Level'!$M363</f>
        <v>0</v>
      </c>
      <c r="AA358" s="498">
        <f>N358*'Salary Level'!$M363</f>
        <v>0</v>
      </c>
      <c r="AB358" s="498">
        <f>O358*'Salary Level'!$M363</f>
        <v>0</v>
      </c>
      <c r="AC358" s="498">
        <f>P358*'Salary Level'!$M363</f>
        <v>0</v>
      </c>
      <c r="AD358" s="498">
        <f>Q358*'Salary Level'!$M363</f>
        <v>0</v>
      </c>
      <c r="AE358" s="498">
        <f>R358*'Salary Level'!$M363</f>
        <v>0</v>
      </c>
      <c r="AF358" s="498">
        <f>S358*'Salary Level'!$M363</f>
        <v>0</v>
      </c>
      <c r="AG358" s="498">
        <f>T358*'Salary Level'!$M363</f>
        <v>0</v>
      </c>
      <c r="AH358" s="498">
        <f>U358*'Salary Level'!$M363</f>
        <v>0</v>
      </c>
      <c r="AI358" s="498">
        <f>V358*'Salary Level'!$M363</f>
        <v>17040</v>
      </c>
      <c r="AJ358" s="498">
        <f>V358*'Salary Level'!$M363</f>
        <v>17040</v>
      </c>
      <c r="AK358" s="602">
        <f t="shared" si="36"/>
        <v>34080</v>
      </c>
    </row>
    <row r="359" spans="1:37" ht="15" customHeight="1">
      <c r="A359" s="442"/>
      <c r="B359" s="457"/>
      <c r="C359" s="223"/>
      <c r="D359" s="225"/>
      <c r="E359" s="214" t="str">
        <f>Manning!E364</f>
        <v>WOK (1ST) LOCAL</v>
      </c>
      <c r="F359" s="214">
        <f>Manning!F364</f>
        <v>0</v>
      </c>
      <c r="G359" s="252">
        <f>Manning!H364</f>
        <v>2</v>
      </c>
      <c r="H359" s="252" t="str">
        <f>Manning!I364</f>
        <v>L</v>
      </c>
      <c r="I359" s="252" t="str">
        <f>Manning!J364</f>
        <v>L4</v>
      </c>
      <c r="J359" s="252"/>
      <c r="K359" s="252">
        <f>Manning!K364</f>
        <v>0</v>
      </c>
      <c r="L359" s="252">
        <f>Manning!L364</f>
        <v>0</v>
      </c>
      <c r="M359" s="252">
        <f>Manning!M364</f>
        <v>0</v>
      </c>
      <c r="N359" s="252">
        <f>Manning!N364</f>
        <v>0</v>
      </c>
      <c r="O359" s="252">
        <f>Manning!O364</f>
        <v>0</v>
      </c>
      <c r="P359" s="252">
        <f>Manning!P364</f>
        <v>0</v>
      </c>
      <c r="Q359" s="252">
        <f>Manning!Q364</f>
        <v>0</v>
      </c>
      <c r="R359" s="252">
        <f>Manning!R364</f>
        <v>0</v>
      </c>
      <c r="S359" s="252">
        <f>Manning!S364</f>
        <v>0</v>
      </c>
      <c r="T359" s="252">
        <f>Manning!T364</f>
        <v>0</v>
      </c>
      <c r="U359" s="252">
        <f>Manning!U364</f>
        <v>0</v>
      </c>
      <c r="V359" s="252">
        <f>Manning!W364</f>
        <v>2</v>
      </c>
      <c r="W359" s="146"/>
      <c r="X359" s="498">
        <f>K359*'Salary Level'!$M364</f>
        <v>0</v>
      </c>
      <c r="Y359" s="498">
        <f>L359*'Salary Level'!$M364</f>
        <v>0</v>
      </c>
      <c r="Z359" s="498">
        <f>M359*'Salary Level'!$M364</f>
        <v>0</v>
      </c>
      <c r="AA359" s="498">
        <f>N359*'Salary Level'!$M364</f>
        <v>0</v>
      </c>
      <c r="AB359" s="498">
        <f>O359*'Salary Level'!$M364</f>
        <v>0</v>
      </c>
      <c r="AC359" s="498">
        <f>P359*'Salary Level'!$M364</f>
        <v>0</v>
      </c>
      <c r="AD359" s="498">
        <f>Q359*'Salary Level'!$M364</f>
        <v>0</v>
      </c>
      <c r="AE359" s="498">
        <f>R359*'Salary Level'!$M364</f>
        <v>0</v>
      </c>
      <c r="AF359" s="498">
        <f>S359*'Salary Level'!$M364</f>
        <v>0</v>
      </c>
      <c r="AG359" s="498">
        <f>T359*'Salary Level'!$M364</f>
        <v>0</v>
      </c>
      <c r="AH359" s="498">
        <f>U359*'Salary Level'!$M364</f>
        <v>0</v>
      </c>
      <c r="AI359" s="498">
        <f>V359*'Salary Level'!$M364</f>
        <v>22720</v>
      </c>
      <c r="AJ359" s="498">
        <f>V359*'Salary Level'!$M364</f>
        <v>22720</v>
      </c>
      <c r="AK359" s="602">
        <f t="shared" si="36"/>
        <v>45440</v>
      </c>
    </row>
    <row r="360" spans="1:37" ht="15" customHeight="1">
      <c r="A360" s="442"/>
      <c r="B360" s="457"/>
      <c r="C360" s="223"/>
      <c r="D360" s="225"/>
      <c r="E360" s="214" t="str">
        <f>Manning!E365</f>
        <v>WOK (2ND)</v>
      </c>
      <c r="F360" s="214">
        <f>Manning!F365</f>
        <v>0</v>
      </c>
      <c r="G360" s="252">
        <f>Manning!H365</f>
        <v>2</v>
      </c>
      <c r="H360" s="252" t="str">
        <f>Manning!I365</f>
        <v>L</v>
      </c>
      <c r="I360" s="252" t="str">
        <f>Manning!J365</f>
        <v>L4</v>
      </c>
      <c r="J360" s="252"/>
      <c r="K360" s="252">
        <f>Manning!K365</f>
        <v>0</v>
      </c>
      <c r="L360" s="252">
        <f>Manning!L365</f>
        <v>0</v>
      </c>
      <c r="M360" s="252">
        <f>Manning!M365</f>
        <v>0</v>
      </c>
      <c r="N360" s="252">
        <f>Manning!N365</f>
        <v>0</v>
      </c>
      <c r="O360" s="252">
        <f>Manning!O365</f>
        <v>0</v>
      </c>
      <c r="P360" s="252">
        <f>Manning!P365</f>
        <v>0</v>
      </c>
      <c r="Q360" s="252">
        <f>Manning!Q365</f>
        <v>0</v>
      </c>
      <c r="R360" s="252">
        <f>Manning!R365</f>
        <v>0</v>
      </c>
      <c r="S360" s="252">
        <f>Manning!S365</f>
        <v>0</v>
      </c>
      <c r="T360" s="252">
        <f>Manning!T365</f>
        <v>0</v>
      </c>
      <c r="U360" s="252">
        <f>Manning!U365</f>
        <v>0</v>
      </c>
      <c r="V360" s="252">
        <f>Manning!W365</f>
        <v>2</v>
      </c>
      <c r="W360" s="146"/>
      <c r="X360" s="498">
        <f>K360*'Salary Level'!$M365</f>
        <v>0</v>
      </c>
      <c r="Y360" s="498">
        <f>L360*'Salary Level'!$M365</f>
        <v>0</v>
      </c>
      <c r="Z360" s="498">
        <f>M360*'Salary Level'!$M365</f>
        <v>0</v>
      </c>
      <c r="AA360" s="498">
        <f>N360*'Salary Level'!$M365</f>
        <v>0</v>
      </c>
      <c r="AB360" s="498">
        <f>O360*'Salary Level'!$M365</f>
        <v>0</v>
      </c>
      <c r="AC360" s="498">
        <f>P360*'Salary Level'!$M365</f>
        <v>0</v>
      </c>
      <c r="AD360" s="498">
        <f>Q360*'Salary Level'!$M365</f>
        <v>0</v>
      </c>
      <c r="AE360" s="498">
        <f>R360*'Salary Level'!$M365</f>
        <v>0</v>
      </c>
      <c r="AF360" s="498">
        <f>S360*'Salary Level'!$M365</f>
        <v>0</v>
      </c>
      <c r="AG360" s="498">
        <f>T360*'Salary Level'!$M365</f>
        <v>0</v>
      </c>
      <c r="AH360" s="498">
        <f>U360*'Salary Level'!$M365</f>
        <v>0</v>
      </c>
      <c r="AI360" s="498">
        <f>V360*'Salary Level'!$M365</f>
        <v>17040</v>
      </c>
      <c r="AJ360" s="498">
        <f>V360*'Salary Level'!$M365</f>
        <v>17040</v>
      </c>
      <c r="AK360" s="602">
        <f t="shared" si="36"/>
        <v>34080</v>
      </c>
    </row>
    <row r="361" spans="1:37" ht="15" customHeight="1">
      <c r="A361" s="442"/>
      <c r="B361" s="457"/>
      <c r="C361" s="223"/>
      <c r="D361" s="225"/>
      <c r="E361" s="214" t="str">
        <f>Manning!E366</f>
        <v>WOK (3RD)</v>
      </c>
      <c r="F361" s="214">
        <f>Manning!F366</f>
        <v>0</v>
      </c>
      <c r="G361" s="252">
        <f>Manning!H366</f>
        <v>2</v>
      </c>
      <c r="H361" s="252" t="str">
        <f>Manning!I366</f>
        <v>L</v>
      </c>
      <c r="I361" s="252" t="str">
        <f>Manning!J366</f>
        <v>L5</v>
      </c>
      <c r="J361" s="252"/>
      <c r="K361" s="252">
        <f>Manning!K366</f>
        <v>0</v>
      </c>
      <c r="L361" s="252">
        <f>Manning!L366</f>
        <v>0</v>
      </c>
      <c r="M361" s="252">
        <f>Manning!M366</f>
        <v>0</v>
      </c>
      <c r="N361" s="252">
        <f>Manning!N366</f>
        <v>0</v>
      </c>
      <c r="O361" s="252">
        <f>Manning!O366</f>
        <v>0</v>
      </c>
      <c r="P361" s="252">
        <f>Manning!P366</f>
        <v>0</v>
      </c>
      <c r="Q361" s="252">
        <f>Manning!Q366</f>
        <v>0</v>
      </c>
      <c r="R361" s="252">
        <f>Manning!R366</f>
        <v>0</v>
      </c>
      <c r="S361" s="252">
        <f>Manning!S366</f>
        <v>0</v>
      </c>
      <c r="T361" s="252">
        <f>Manning!T366</f>
        <v>0</v>
      </c>
      <c r="U361" s="252">
        <f>Manning!U366</f>
        <v>0</v>
      </c>
      <c r="V361" s="252">
        <f>Manning!W366</f>
        <v>2</v>
      </c>
      <c r="W361" s="146"/>
      <c r="X361" s="498">
        <f>K361*'Salary Level'!$M366</f>
        <v>0</v>
      </c>
      <c r="Y361" s="498">
        <f>L361*'Salary Level'!$M366</f>
        <v>0</v>
      </c>
      <c r="Z361" s="498">
        <f>M361*'Salary Level'!$M366</f>
        <v>0</v>
      </c>
      <c r="AA361" s="498">
        <f>N361*'Salary Level'!$M366</f>
        <v>0</v>
      </c>
      <c r="AB361" s="498">
        <f>O361*'Salary Level'!$M366</f>
        <v>0</v>
      </c>
      <c r="AC361" s="498">
        <f>P361*'Salary Level'!$M366</f>
        <v>0</v>
      </c>
      <c r="AD361" s="498">
        <f>Q361*'Salary Level'!$M366</f>
        <v>0</v>
      </c>
      <c r="AE361" s="498">
        <f>R361*'Salary Level'!$M366</f>
        <v>0</v>
      </c>
      <c r="AF361" s="498">
        <f>S361*'Salary Level'!$M366</f>
        <v>0</v>
      </c>
      <c r="AG361" s="498">
        <f>T361*'Salary Level'!$M366</f>
        <v>0</v>
      </c>
      <c r="AH361" s="498">
        <f>U361*'Salary Level'!$M366</f>
        <v>0</v>
      </c>
      <c r="AI361" s="498">
        <f>V361*'Salary Level'!$M366</f>
        <v>17040</v>
      </c>
      <c r="AJ361" s="498">
        <f>V361*'Salary Level'!$M366</f>
        <v>17040</v>
      </c>
      <c r="AK361" s="602">
        <f t="shared" si="36"/>
        <v>34080</v>
      </c>
    </row>
    <row r="362" spans="1:37" ht="15" customHeight="1">
      <c r="A362" s="442"/>
      <c r="B362" s="457"/>
      <c r="C362" s="223"/>
      <c r="D362" s="225"/>
      <c r="E362" s="214" t="str">
        <f>Manning!E367</f>
        <v>WOK (3RD) LOCAL</v>
      </c>
      <c r="F362" s="214">
        <f>Manning!F367</f>
        <v>0</v>
      </c>
      <c r="G362" s="252">
        <f>Manning!H367</f>
        <v>2</v>
      </c>
      <c r="H362" s="252" t="str">
        <f>Manning!I367</f>
        <v>L</v>
      </c>
      <c r="I362" s="252" t="str">
        <f>Manning!J367</f>
        <v>L5</v>
      </c>
      <c r="J362" s="252"/>
      <c r="K362" s="252">
        <f>Manning!K367</f>
        <v>0</v>
      </c>
      <c r="L362" s="252">
        <f>Manning!L367</f>
        <v>0</v>
      </c>
      <c r="M362" s="252">
        <f>Manning!M367</f>
        <v>0</v>
      </c>
      <c r="N362" s="252">
        <f>Manning!N367</f>
        <v>0</v>
      </c>
      <c r="O362" s="252">
        <f>Manning!O367</f>
        <v>0</v>
      </c>
      <c r="P362" s="252">
        <f>Manning!P367</f>
        <v>0</v>
      </c>
      <c r="Q362" s="252">
        <f>Manning!Q367</f>
        <v>0</v>
      </c>
      <c r="R362" s="252">
        <f>Manning!R367</f>
        <v>0</v>
      </c>
      <c r="S362" s="252">
        <f>Manning!S367</f>
        <v>0</v>
      </c>
      <c r="T362" s="252">
        <f>Manning!T367</f>
        <v>0</v>
      </c>
      <c r="U362" s="252">
        <f>Manning!U367</f>
        <v>0</v>
      </c>
      <c r="V362" s="252">
        <f>Manning!W367</f>
        <v>2</v>
      </c>
      <c r="W362" s="146"/>
      <c r="X362" s="498">
        <f>K362*'Salary Level'!$M367</f>
        <v>0</v>
      </c>
      <c r="Y362" s="498">
        <f>L362*'Salary Level'!$M367</f>
        <v>0</v>
      </c>
      <c r="Z362" s="498">
        <f>M362*'Salary Level'!$M367</f>
        <v>0</v>
      </c>
      <c r="AA362" s="498">
        <f>N362*'Salary Level'!$M367</f>
        <v>0</v>
      </c>
      <c r="AB362" s="498">
        <f>O362*'Salary Level'!$M367</f>
        <v>0</v>
      </c>
      <c r="AC362" s="498">
        <f>P362*'Salary Level'!$M367</f>
        <v>0</v>
      </c>
      <c r="AD362" s="498">
        <f>Q362*'Salary Level'!$M367</f>
        <v>0</v>
      </c>
      <c r="AE362" s="498">
        <f>R362*'Salary Level'!$M367</f>
        <v>0</v>
      </c>
      <c r="AF362" s="498">
        <f>S362*'Salary Level'!$M367</f>
        <v>0</v>
      </c>
      <c r="AG362" s="498">
        <f>T362*'Salary Level'!$M367</f>
        <v>0</v>
      </c>
      <c r="AH362" s="498">
        <f>U362*'Salary Level'!$M367</f>
        <v>0</v>
      </c>
      <c r="AI362" s="498">
        <f>V362*'Salary Level'!$M367</f>
        <v>11360</v>
      </c>
      <c r="AJ362" s="498">
        <f>V362*'Salary Level'!$M367</f>
        <v>11360</v>
      </c>
      <c r="AK362" s="602">
        <f t="shared" si="36"/>
        <v>22720</v>
      </c>
    </row>
    <row r="363" spans="1:37" ht="15" customHeight="1">
      <c r="A363" s="442"/>
      <c r="B363" s="457"/>
      <c r="C363" s="223"/>
      <c r="D363" s="225"/>
      <c r="E363" s="214" t="str">
        <f>Manning!E368</f>
        <v>CHOPPER (1ST)</v>
      </c>
      <c r="F363" s="214">
        <f>Manning!F368</f>
        <v>0</v>
      </c>
      <c r="G363" s="252">
        <f>Manning!H368</f>
        <v>1</v>
      </c>
      <c r="H363" s="252" t="str">
        <f>Manning!I368</f>
        <v>L</v>
      </c>
      <c r="I363" s="252" t="str">
        <f>Manning!J368</f>
        <v>L3</v>
      </c>
      <c r="J363" s="252"/>
      <c r="K363" s="252">
        <f>Manning!K368</f>
        <v>0</v>
      </c>
      <c r="L363" s="252">
        <f>Manning!L368</f>
        <v>0</v>
      </c>
      <c r="M363" s="252">
        <f>Manning!M368</f>
        <v>0</v>
      </c>
      <c r="N363" s="252">
        <f>Manning!N368</f>
        <v>0</v>
      </c>
      <c r="O363" s="252">
        <f>Manning!O368</f>
        <v>0</v>
      </c>
      <c r="P363" s="252">
        <f>Manning!P368</f>
        <v>0</v>
      </c>
      <c r="Q363" s="252">
        <f>Manning!Q368</f>
        <v>0</v>
      </c>
      <c r="R363" s="252">
        <f>Manning!R368</f>
        <v>0</v>
      </c>
      <c r="S363" s="252">
        <f>Manning!S368</f>
        <v>0</v>
      </c>
      <c r="T363" s="252">
        <f>Manning!T368</f>
        <v>0</v>
      </c>
      <c r="U363" s="252">
        <f>Manning!U368</f>
        <v>0</v>
      </c>
      <c r="V363" s="252">
        <f>Manning!W368</f>
        <v>1</v>
      </c>
      <c r="W363" s="146"/>
      <c r="X363" s="498">
        <f>K363*'Salary Level'!$M368</f>
        <v>0</v>
      </c>
      <c r="Y363" s="498">
        <f>L363*'Salary Level'!$M368</f>
        <v>0</v>
      </c>
      <c r="Z363" s="498">
        <f>M363*'Salary Level'!$M368</f>
        <v>0</v>
      </c>
      <c r="AA363" s="498">
        <f>N363*'Salary Level'!$M368</f>
        <v>0</v>
      </c>
      <c r="AB363" s="498">
        <f>O363*'Salary Level'!$M368</f>
        <v>0</v>
      </c>
      <c r="AC363" s="498">
        <f>P363*'Salary Level'!$M368</f>
        <v>0</v>
      </c>
      <c r="AD363" s="498">
        <f>Q363*'Salary Level'!$M368</f>
        <v>0</v>
      </c>
      <c r="AE363" s="498">
        <f>R363*'Salary Level'!$M368</f>
        <v>0</v>
      </c>
      <c r="AF363" s="498">
        <f>S363*'Salary Level'!$M368</f>
        <v>0</v>
      </c>
      <c r="AG363" s="498">
        <f>T363*'Salary Level'!$M368</f>
        <v>0</v>
      </c>
      <c r="AH363" s="498">
        <f>U363*'Salary Level'!$M368</f>
        <v>0</v>
      </c>
      <c r="AI363" s="498">
        <f>V363*'Salary Level'!$M368</f>
        <v>11360</v>
      </c>
      <c r="AJ363" s="498">
        <f>V363*'Salary Level'!$M368</f>
        <v>11360</v>
      </c>
      <c r="AK363" s="602">
        <f t="shared" si="36"/>
        <v>22720</v>
      </c>
    </row>
    <row r="364" spans="1:37" ht="15" customHeight="1">
      <c r="A364" s="442"/>
      <c r="B364" s="457"/>
      <c r="C364" s="223"/>
      <c r="D364" s="225"/>
      <c r="E364" s="214" t="str">
        <f>Manning!E369</f>
        <v>CHOPPER (2ND)</v>
      </c>
      <c r="F364" s="214">
        <f>Manning!F369</f>
        <v>0</v>
      </c>
      <c r="G364" s="252">
        <f>Manning!H369</f>
        <v>1</v>
      </c>
      <c r="H364" s="252" t="str">
        <f>Manning!I369</f>
        <v>L</v>
      </c>
      <c r="I364" s="252" t="str">
        <f>Manning!J369</f>
        <v>L4</v>
      </c>
      <c r="J364" s="252"/>
      <c r="K364" s="252">
        <f>Manning!K369</f>
        <v>0</v>
      </c>
      <c r="L364" s="252">
        <f>Manning!L369</f>
        <v>0</v>
      </c>
      <c r="M364" s="252">
        <f>Manning!M369</f>
        <v>0</v>
      </c>
      <c r="N364" s="252">
        <f>Manning!N369</f>
        <v>0</v>
      </c>
      <c r="O364" s="252">
        <f>Manning!O369</f>
        <v>0</v>
      </c>
      <c r="P364" s="252">
        <f>Manning!P369</f>
        <v>0</v>
      </c>
      <c r="Q364" s="252">
        <f>Manning!Q369</f>
        <v>0</v>
      </c>
      <c r="R364" s="252">
        <f>Manning!R369</f>
        <v>0</v>
      </c>
      <c r="S364" s="252">
        <f>Manning!S369</f>
        <v>0</v>
      </c>
      <c r="T364" s="252">
        <f>Manning!T369</f>
        <v>0</v>
      </c>
      <c r="U364" s="252">
        <f>Manning!U369</f>
        <v>0</v>
      </c>
      <c r="V364" s="252">
        <f>Manning!W369</f>
        <v>1</v>
      </c>
      <c r="W364" s="146"/>
      <c r="X364" s="498">
        <f>K364*'Salary Level'!$M369</f>
        <v>0</v>
      </c>
      <c r="Y364" s="498">
        <f>L364*'Salary Level'!$M369</f>
        <v>0</v>
      </c>
      <c r="Z364" s="498">
        <f>M364*'Salary Level'!$M369</f>
        <v>0</v>
      </c>
      <c r="AA364" s="498">
        <f>N364*'Salary Level'!$M369</f>
        <v>0</v>
      </c>
      <c r="AB364" s="498">
        <f>O364*'Salary Level'!$M369</f>
        <v>0</v>
      </c>
      <c r="AC364" s="498">
        <f>P364*'Salary Level'!$M369</f>
        <v>0</v>
      </c>
      <c r="AD364" s="498">
        <f>Q364*'Salary Level'!$M369</f>
        <v>0</v>
      </c>
      <c r="AE364" s="498">
        <f>R364*'Salary Level'!$M369</f>
        <v>0</v>
      </c>
      <c r="AF364" s="498">
        <f>S364*'Salary Level'!$M369</f>
        <v>0</v>
      </c>
      <c r="AG364" s="498">
        <f>T364*'Salary Level'!$M369</f>
        <v>0</v>
      </c>
      <c r="AH364" s="498">
        <f>U364*'Salary Level'!$M369</f>
        <v>0</v>
      </c>
      <c r="AI364" s="498">
        <f>V364*'Salary Level'!$M369</f>
        <v>8520</v>
      </c>
      <c r="AJ364" s="498">
        <f>V364*'Salary Level'!$M369</f>
        <v>8520</v>
      </c>
      <c r="AK364" s="602">
        <f t="shared" si="36"/>
        <v>17040</v>
      </c>
    </row>
    <row r="365" spans="1:37" ht="15" customHeight="1">
      <c r="A365" s="442"/>
      <c r="B365" s="457"/>
      <c r="C365" s="223"/>
      <c r="D365" s="225"/>
      <c r="E365" s="214" t="str">
        <f>Manning!E370</f>
        <v>CHOPPER (3RD) LOCAL</v>
      </c>
      <c r="F365" s="214">
        <f>Manning!F370</f>
        <v>0</v>
      </c>
      <c r="G365" s="252">
        <f>Manning!H370</f>
        <v>3</v>
      </c>
      <c r="H365" s="252" t="str">
        <f>Manning!I370</f>
        <v>L</v>
      </c>
      <c r="I365" s="252" t="str">
        <f>Manning!J370</f>
        <v>L5</v>
      </c>
      <c r="J365" s="252"/>
      <c r="K365" s="252">
        <f>Manning!K370</f>
        <v>0</v>
      </c>
      <c r="L365" s="252">
        <f>Manning!L370</f>
        <v>0</v>
      </c>
      <c r="M365" s="252">
        <f>Manning!M370</f>
        <v>0</v>
      </c>
      <c r="N365" s="252">
        <f>Manning!N370</f>
        <v>0</v>
      </c>
      <c r="O365" s="252">
        <f>Manning!O370</f>
        <v>0</v>
      </c>
      <c r="P365" s="252">
        <f>Manning!P370</f>
        <v>0</v>
      </c>
      <c r="Q365" s="252">
        <f>Manning!Q370</f>
        <v>0</v>
      </c>
      <c r="R365" s="252">
        <f>Manning!R370</f>
        <v>0</v>
      </c>
      <c r="S365" s="252">
        <f>Manning!S370</f>
        <v>0</v>
      </c>
      <c r="T365" s="252">
        <f>Manning!T370</f>
        <v>0</v>
      </c>
      <c r="U365" s="252">
        <f>Manning!U370</f>
        <v>0</v>
      </c>
      <c r="V365" s="252">
        <f>Manning!W370</f>
        <v>3</v>
      </c>
      <c r="W365" s="146"/>
      <c r="X365" s="498">
        <f>K365*'Salary Level'!$M370</f>
        <v>0</v>
      </c>
      <c r="Y365" s="498">
        <f>L365*'Salary Level'!$M370</f>
        <v>0</v>
      </c>
      <c r="Z365" s="498">
        <f>M365*'Salary Level'!$M370</f>
        <v>0</v>
      </c>
      <c r="AA365" s="498">
        <f>N365*'Salary Level'!$M370</f>
        <v>0</v>
      </c>
      <c r="AB365" s="498">
        <f>O365*'Salary Level'!$M370</f>
        <v>0</v>
      </c>
      <c r="AC365" s="498">
        <f>P365*'Salary Level'!$M370</f>
        <v>0</v>
      </c>
      <c r="AD365" s="498">
        <f>Q365*'Salary Level'!$M370</f>
        <v>0</v>
      </c>
      <c r="AE365" s="498">
        <f>R365*'Salary Level'!$M370</f>
        <v>0</v>
      </c>
      <c r="AF365" s="498">
        <f>S365*'Salary Level'!$M370</f>
        <v>0</v>
      </c>
      <c r="AG365" s="498">
        <f>T365*'Salary Level'!$M370</f>
        <v>0</v>
      </c>
      <c r="AH365" s="498">
        <f>U365*'Salary Level'!$M370</f>
        <v>0</v>
      </c>
      <c r="AI365" s="498">
        <f>V365*'Salary Level'!$M370</f>
        <v>25560</v>
      </c>
      <c r="AJ365" s="498">
        <f>V365*'Salary Level'!$M370</f>
        <v>25560</v>
      </c>
      <c r="AK365" s="602">
        <f t="shared" si="36"/>
        <v>51120</v>
      </c>
    </row>
    <row r="366" spans="1:37" ht="15" customHeight="1">
      <c r="A366" s="442"/>
      <c r="B366" s="457"/>
      <c r="C366" s="223"/>
      <c r="D366" s="225"/>
      <c r="E366" s="214" t="str">
        <f>Manning!E371</f>
        <v>ABALONE</v>
      </c>
      <c r="F366" s="214">
        <f>Manning!F371</f>
        <v>0</v>
      </c>
      <c r="G366" s="252">
        <f>Manning!H371</f>
        <v>1</v>
      </c>
      <c r="H366" s="252" t="str">
        <f>Manning!I371</f>
        <v>L</v>
      </c>
      <c r="I366" s="252" t="str">
        <f>Manning!J371</f>
        <v>L5</v>
      </c>
      <c r="J366" s="252"/>
      <c r="K366" s="252">
        <f>Manning!K371</f>
        <v>0</v>
      </c>
      <c r="L366" s="252">
        <f>Manning!L371</f>
        <v>0</v>
      </c>
      <c r="M366" s="252">
        <f>Manning!M371</f>
        <v>0</v>
      </c>
      <c r="N366" s="252">
        <f>Manning!N371</f>
        <v>0</v>
      </c>
      <c r="O366" s="252">
        <f>Manning!O371</f>
        <v>0</v>
      </c>
      <c r="P366" s="252">
        <f>Manning!P371</f>
        <v>0</v>
      </c>
      <c r="Q366" s="252">
        <f>Manning!Q371</f>
        <v>0</v>
      </c>
      <c r="R366" s="252">
        <f>Manning!R371</f>
        <v>0</v>
      </c>
      <c r="S366" s="252">
        <f>Manning!S371</f>
        <v>0</v>
      </c>
      <c r="T366" s="252">
        <f>Manning!T371</f>
        <v>0</v>
      </c>
      <c r="U366" s="252">
        <f>Manning!U371</f>
        <v>0</v>
      </c>
      <c r="V366" s="252">
        <f>Manning!W371</f>
        <v>1</v>
      </c>
      <c r="W366" s="146"/>
      <c r="X366" s="498">
        <f>K366*'Salary Level'!$M371</f>
        <v>0</v>
      </c>
      <c r="Y366" s="498">
        <f>L366*'Salary Level'!$M371</f>
        <v>0</v>
      </c>
      <c r="Z366" s="498">
        <f>M366*'Salary Level'!$M371</f>
        <v>0</v>
      </c>
      <c r="AA366" s="498">
        <f>N366*'Salary Level'!$M371</f>
        <v>0</v>
      </c>
      <c r="AB366" s="498">
        <f>O366*'Salary Level'!$M371</f>
        <v>0</v>
      </c>
      <c r="AC366" s="498">
        <f>P366*'Salary Level'!$M371</f>
        <v>0</v>
      </c>
      <c r="AD366" s="498">
        <f>Q366*'Salary Level'!$M371</f>
        <v>0</v>
      </c>
      <c r="AE366" s="498">
        <f>R366*'Salary Level'!$M371</f>
        <v>0</v>
      </c>
      <c r="AF366" s="498">
        <f>S366*'Salary Level'!$M371</f>
        <v>0</v>
      </c>
      <c r="AG366" s="498">
        <f>T366*'Salary Level'!$M371</f>
        <v>0</v>
      </c>
      <c r="AH366" s="498">
        <f>U366*'Salary Level'!$M371</f>
        <v>0</v>
      </c>
      <c r="AI366" s="498">
        <f>V366*'Salary Level'!$M371</f>
        <v>11360</v>
      </c>
      <c r="AJ366" s="498">
        <f>V366*'Salary Level'!$M371</f>
        <v>11360</v>
      </c>
      <c r="AK366" s="602">
        <f t="shared" si="36"/>
        <v>22720</v>
      </c>
    </row>
    <row r="367" spans="1:37" ht="15" customHeight="1">
      <c r="A367" s="442"/>
      <c r="B367" s="457"/>
      <c r="C367" s="223"/>
      <c r="D367" s="225"/>
      <c r="E367" s="214" t="str">
        <f>Manning!E372</f>
        <v>STEAMER</v>
      </c>
      <c r="F367" s="214">
        <f>Manning!F372</f>
        <v>0</v>
      </c>
      <c r="G367" s="252">
        <f>Manning!H372</f>
        <v>1</v>
      </c>
      <c r="H367" s="252" t="str">
        <f>Manning!I372</f>
        <v>L</v>
      </c>
      <c r="I367" s="252" t="str">
        <f>Manning!J372</f>
        <v>L3</v>
      </c>
      <c r="J367" s="252"/>
      <c r="K367" s="252">
        <f>Manning!K372</f>
        <v>0</v>
      </c>
      <c r="L367" s="252">
        <f>Manning!L372</f>
        <v>0</v>
      </c>
      <c r="M367" s="252">
        <f>Manning!M372</f>
        <v>0</v>
      </c>
      <c r="N367" s="252">
        <f>Manning!N372</f>
        <v>0</v>
      </c>
      <c r="O367" s="252">
        <f>Manning!O372</f>
        <v>0</v>
      </c>
      <c r="P367" s="252">
        <f>Manning!P372</f>
        <v>0</v>
      </c>
      <c r="Q367" s="252">
        <f>Manning!Q372</f>
        <v>0</v>
      </c>
      <c r="R367" s="252">
        <f>Manning!R372</f>
        <v>0</v>
      </c>
      <c r="S367" s="252">
        <f>Manning!S372</f>
        <v>0</v>
      </c>
      <c r="T367" s="252">
        <f>Manning!T372</f>
        <v>0</v>
      </c>
      <c r="U367" s="252">
        <f>Manning!U372</f>
        <v>0</v>
      </c>
      <c r="V367" s="252">
        <f>Manning!W372</f>
        <v>1</v>
      </c>
      <c r="W367" s="146"/>
      <c r="X367" s="498">
        <f>K367*'Salary Level'!$M372</f>
        <v>0</v>
      </c>
      <c r="Y367" s="498">
        <f>L367*'Salary Level'!$M372</f>
        <v>0</v>
      </c>
      <c r="Z367" s="498">
        <f>M367*'Salary Level'!$M372</f>
        <v>0</v>
      </c>
      <c r="AA367" s="498">
        <f>N367*'Salary Level'!$M372</f>
        <v>0</v>
      </c>
      <c r="AB367" s="498">
        <f>O367*'Salary Level'!$M372</f>
        <v>0</v>
      </c>
      <c r="AC367" s="498">
        <f>P367*'Salary Level'!$M372</f>
        <v>0</v>
      </c>
      <c r="AD367" s="498">
        <f>Q367*'Salary Level'!$M372</f>
        <v>0</v>
      </c>
      <c r="AE367" s="498">
        <f>R367*'Salary Level'!$M372</f>
        <v>0</v>
      </c>
      <c r="AF367" s="498">
        <f>S367*'Salary Level'!$M372</f>
        <v>0</v>
      </c>
      <c r="AG367" s="498">
        <f>T367*'Salary Level'!$M372</f>
        <v>0</v>
      </c>
      <c r="AH367" s="498">
        <f>U367*'Salary Level'!$M372</f>
        <v>0</v>
      </c>
      <c r="AI367" s="498">
        <f>V367*'Salary Level'!$M372</f>
        <v>5680</v>
      </c>
      <c r="AJ367" s="498">
        <f>V367*'Salary Level'!$M372</f>
        <v>5680</v>
      </c>
      <c r="AK367" s="602">
        <f t="shared" si="36"/>
        <v>11360</v>
      </c>
    </row>
    <row r="368" spans="1:37" ht="15" customHeight="1">
      <c r="A368" s="442"/>
      <c r="B368" s="457"/>
      <c r="C368" s="223"/>
      <c r="D368" s="225"/>
      <c r="E368" s="214" t="str">
        <f>Manning!E373</f>
        <v>BBQ CHEF</v>
      </c>
      <c r="F368" s="214">
        <f>Manning!F373</f>
        <v>0</v>
      </c>
      <c r="G368" s="252">
        <f>Manning!H373</f>
        <v>1</v>
      </c>
      <c r="H368" s="252" t="str">
        <f>Manning!I373</f>
        <v>L</v>
      </c>
      <c r="I368" s="252" t="str">
        <f>Manning!J373</f>
        <v>L3</v>
      </c>
      <c r="J368" s="252"/>
      <c r="K368" s="252">
        <f>Manning!K373</f>
        <v>0</v>
      </c>
      <c r="L368" s="252">
        <f>Manning!L373</f>
        <v>0</v>
      </c>
      <c r="M368" s="252">
        <f>Manning!M373</f>
        <v>0</v>
      </c>
      <c r="N368" s="252">
        <f>Manning!N373</f>
        <v>0</v>
      </c>
      <c r="O368" s="252">
        <f>Manning!O373</f>
        <v>0</v>
      </c>
      <c r="P368" s="252">
        <f>Manning!P373</f>
        <v>0</v>
      </c>
      <c r="Q368" s="252">
        <f>Manning!Q373</f>
        <v>0</v>
      </c>
      <c r="R368" s="252">
        <f>Manning!R373</f>
        <v>0</v>
      </c>
      <c r="S368" s="252">
        <f>Manning!S373</f>
        <v>0</v>
      </c>
      <c r="T368" s="252">
        <f>Manning!T373</f>
        <v>0</v>
      </c>
      <c r="U368" s="252">
        <f>Manning!U373</f>
        <v>0</v>
      </c>
      <c r="V368" s="252">
        <f>Manning!W373</f>
        <v>1</v>
      </c>
      <c r="W368" s="146"/>
      <c r="X368" s="498">
        <f>K368*'Salary Level'!$M373</f>
        <v>0</v>
      </c>
      <c r="Y368" s="498">
        <f>L368*'Salary Level'!$M373</f>
        <v>0</v>
      </c>
      <c r="Z368" s="498">
        <f>M368*'Salary Level'!$M373</f>
        <v>0</v>
      </c>
      <c r="AA368" s="498">
        <f>N368*'Salary Level'!$M373</f>
        <v>0</v>
      </c>
      <c r="AB368" s="498">
        <f>O368*'Salary Level'!$M373</f>
        <v>0</v>
      </c>
      <c r="AC368" s="498">
        <f>P368*'Salary Level'!$M373</f>
        <v>0</v>
      </c>
      <c r="AD368" s="498">
        <f>Q368*'Salary Level'!$M373</f>
        <v>0</v>
      </c>
      <c r="AE368" s="498">
        <f>R368*'Salary Level'!$M373</f>
        <v>0</v>
      </c>
      <c r="AF368" s="498">
        <f>S368*'Salary Level'!$M373</f>
        <v>0</v>
      </c>
      <c r="AG368" s="498">
        <f>T368*'Salary Level'!$M373</f>
        <v>0</v>
      </c>
      <c r="AH368" s="498">
        <f>U368*'Salary Level'!$M373</f>
        <v>0</v>
      </c>
      <c r="AI368" s="498">
        <f>V368*'Salary Level'!$M373</f>
        <v>8520</v>
      </c>
      <c r="AJ368" s="498">
        <f>V368*'Salary Level'!$M373</f>
        <v>8520</v>
      </c>
      <c r="AK368" s="602">
        <f t="shared" si="36"/>
        <v>17040</v>
      </c>
    </row>
    <row r="369" spans="1:37" ht="15" customHeight="1">
      <c r="A369" s="442"/>
      <c r="B369" s="457"/>
      <c r="C369" s="223"/>
      <c r="D369" s="225"/>
      <c r="E369" s="214" t="str">
        <f>Manning!E374</f>
        <v>DIM SUM CHEF</v>
      </c>
      <c r="F369" s="214">
        <f>Manning!F374</f>
        <v>0</v>
      </c>
      <c r="G369" s="252">
        <f>Manning!H374</f>
        <v>1</v>
      </c>
      <c r="H369" s="252" t="str">
        <f>Manning!I374</f>
        <v>L</v>
      </c>
      <c r="I369" s="252" t="str">
        <f>Manning!J374</f>
        <v>L3</v>
      </c>
      <c r="J369" s="252"/>
      <c r="K369" s="252">
        <f>Manning!K374</f>
        <v>0</v>
      </c>
      <c r="L369" s="252">
        <f>Manning!L374</f>
        <v>0</v>
      </c>
      <c r="M369" s="252">
        <f>Manning!M374</f>
        <v>0</v>
      </c>
      <c r="N369" s="252">
        <f>Manning!N374</f>
        <v>0</v>
      </c>
      <c r="O369" s="252">
        <f>Manning!O374</f>
        <v>0</v>
      </c>
      <c r="P369" s="252">
        <f>Manning!P374</f>
        <v>0</v>
      </c>
      <c r="Q369" s="252">
        <f>Manning!Q374</f>
        <v>0</v>
      </c>
      <c r="R369" s="252">
        <f>Manning!R374</f>
        <v>0</v>
      </c>
      <c r="S369" s="252">
        <f>Manning!S374</f>
        <v>0</v>
      </c>
      <c r="T369" s="252">
        <f>Manning!T374</f>
        <v>0</v>
      </c>
      <c r="U369" s="252">
        <f>Manning!U374</f>
        <v>0</v>
      </c>
      <c r="V369" s="252">
        <f>Manning!W374</f>
        <v>1</v>
      </c>
      <c r="W369" s="146"/>
      <c r="X369" s="498">
        <f>K369*'Salary Level'!$M374</f>
        <v>0</v>
      </c>
      <c r="Y369" s="498">
        <f>L369*'Salary Level'!$M374</f>
        <v>0</v>
      </c>
      <c r="Z369" s="498">
        <f>M369*'Salary Level'!$M374</f>
        <v>0</v>
      </c>
      <c r="AA369" s="498">
        <f>N369*'Salary Level'!$M374</f>
        <v>0</v>
      </c>
      <c r="AB369" s="498">
        <f>O369*'Salary Level'!$M374</f>
        <v>0</v>
      </c>
      <c r="AC369" s="498">
        <f>P369*'Salary Level'!$M374</f>
        <v>0</v>
      </c>
      <c r="AD369" s="498">
        <f>Q369*'Salary Level'!$M374</f>
        <v>0</v>
      </c>
      <c r="AE369" s="498">
        <f>R369*'Salary Level'!$M374</f>
        <v>0</v>
      </c>
      <c r="AF369" s="498">
        <f>S369*'Salary Level'!$M374</f>
        <v>0</v>
      </c>
      <c r="AG369" s="498">
        <f>T369*'Salary Level'!$M374</f>
        <v>0</v>
      </c>
      <c r="AH369" s="498">
        <f>U369*'Salary Level'!$M374</f>
        <v>0</v>
      </c>
      <c r="AI369" s="498">
        <f>V369*'Salary Level'!$M374</f>
        <v>17040</v>
      </c>
      <c r="AJ369" s="498">
        <f>V369*'Salary Level'!$M374</f>
        <v>17040</v>
      </c>
      <c r="AK369" s="602">
        <f t="shared" si="36"/>
        <v>34080</v>
      </c>
    </row>
    <row r="370" spans="1:37" ht="15" customHeight="1">
      <c r="A370" s="442"/>
      <c r="B370" s="457"/>
      <c r="C370" s="223"/>
      <c r="D370" s="225"/>
      <c r="E370" s="214" t="str">
        <f>Manning!E375</f>
        <v>DIM SUM CHEF (LOCAL)</v>
      </c>
      <c r="F370" s="214">
        <f>Manning!F375</f>
        <v>0</v>
      </c>
      <c r="G370" s="252">
        <f>Manning!H375</f>
        <v>1</v>
      </c>
      <c r="H370" s="252" t="str">
        <f>Manning!I375</f>
        <v>L</v>
      </c>
      <c r="I370" s="252" t="str">
        <f>Manning!J375</f>
        <v>L3</v>
      </c>
      <c r="J370" s="252"/>
      <c r="K370" s="252">
        <f>Manning!K375</f>
        <v>0</v>
      </c>
      <c r="L370" s="252">
        <f>Manning!L375</f>
        <v>0</v>
      </c>
      <c r="M370" s="252">
        <f>Manning!M375</f>
        <v>0</v>
      </c>
      <c r="N370" s="252">
        <f>Manning!N375</f>
        <v>0</v>
      </c>
      <c r="O370" s="252">
        <f>Manning!O375</f>
        <v>0</v>
      </c>
      <c r="P370" s="252">
        <f>Manning!P375</f>
        <v>0</v>
      </c>
      <c r="Q370" s="252">
        <f>Manning!Q375</f>
        <v>0</v>
      </c>
      <c r="R370" s="252">
        <f>Manning!R375</f>
        <v>0</v>
      </c>
      <c r="S370" s="252">
        <f>Manning!S375</f>
        <v>0</v>
      </c>
      <c r="T370" s="252">
        <f>Manning!T375</f>
        <v>0</v>
      </c>
      <c r="U370" s="252">
        <f>Manning!U375</f>
        <v>0</v>
      </c>
      <c r="V370" s="252">
        <f>Manning!W375</f>
        <v>1</v>
      </c>
      <c r="W370" s="146"/>
      <c r="X370" s="498">
        <f>K370*'Salary Level'!$M375</f>
        <v>0</v>
      </c>
      <c r="Y370" s="498">
        <f>L370*'Salary Level'!$M375</f>
        <v>0</v>
      </c>
      <c r="Z370" s="498">
        <f>M370*'Salary Level'!$M375</f>
        <v>0</v>
      </c>
      <c r="AA370" s="498">
        <f>N370*'Salary Level'!$M375</f>
        <v>0</v>
      </c>
      <c r="AB370" s="498">
        <f>O370*'Salary Level'!$M375</f>
        <v>0</v>
      </c>
      <c r="AC370" s="498">
        <f>P370*'Salary Level'!$M375</f>
        <v>0</v>
      </c>
      <c r="AD370" s="498">
        <f>Q370*'Salary Level'!$M375</f>
        <v>0</v>
      </c>
      <c r="AE370" s="498">
        <f>R370*'Salary Level'!$M375</f>
        <v>0</v>
      </c>
      <c r="AF370" s="498">
        <f>S370*'Salary Level'!$M375</f>
        <v>0</v>
      </c>
      <c r="AG370" s="498">
        <f>T370*'Salary Level'!$M375</f>
        <v>0</v>
      </c>
      <c r="AH370" s="498">
        <f>U370*'Salary Level'!$M375</f>
        <v>0</v>
      </c>
      <c r="AI370" s="498">
        <f>V370*'Salary Level'!$M375</f>
        <v>8520</v>
      </c>
      <c r="AJ370" s="498">
        <f>V370*'Salary Level'!$M375</f>
        <v>8520</v>
      </c>
      <c r="AK370" s="602">
        <f t="shared" si="36"/>
        <v>17040</v>
      </c>
    </row>
    <row r="371" spans="1:37" ht="15" customHeight="1">
      <c r="A371" s="442"/>
      <c r="B371" s="457"/>
      <c r="C371" s="223"/>
      <c r="D371" s="225"/>
      <c r="E371" s="214" t="str">
        <f>Manning!E376</f>
        <v>DIM SUM (2ND)</v>
      </c>
      <c r="F371" s="214">
        <f>Manning!F376</f>
        <v>0</v>
      </c>
      <c r="G371" s="252">
        <f>Manning!H376</f>
        <v>1</v>
      </c>
      <c r="H371" s="252" t="str">
        <f>Manning!I376</f>
        <v>L</v>
      </c>
      <c r="I371" s="252" t="str">
        <f>Manning!J376</f>
        <v>L6</v>
      </c>
      <c r="J371" s="252"/>
      <c r="K371" s="252">
        <f>Manning!K376</f>
        <v>0</v>
      </c>
      <c r="L371" s="252">
        <f>Manning!L376</f>
        <v>0</v>
      </c>
      <c r="M371" s="252">
        <f>Manning!M376</f>
        <v>0</v>
      </c>
      <c r="N371" s="252">
        <f>Manning!N376</f>
        <v>0</v>
      </c>
      <c r="O371" s="252">
        <f>Manning!O376</f>
        <v>0</v>
      </c>
      <c r="P371" s="252">
        <f>Manning!P376</f>
        <v>0</v>
      </c>
      <c r="Q371" s="252">
        <f>Manning!Q376</f>
        <v>0</v>
      </c>
      <c r="R371" s="252">
        <f>Manning!R376</f>
        <v>0</v>
      </c>
      <c r="S371" s="252">
        <f>Manning!S376</f>
        <v>0</v>
      </c>
      <c r="T371" s="252">
        <f>Manning!T376</f>
        <v>0</v>
      </c>
      <c r="U371" s="252">
        <f>Manning!U376</f>
        <v>0</v>
      </c>
      <c r="V371" s="252">
        <f>Manning!W376</f>
        <v>1</v>
      </c>
      <c r="W371" s="146"/>
      <c r="X371" s="498">
        <f>K371*'Salary Level'!$M376</f>
        <v>0</v>
      </c>
      <c r="Y371" s="498">
        <f>L371*'Salary Level'!$M376</f>
        <v>0</v>
      </c>
      <c r="Z371" s="498">
        <f>M371*'Salary Level'!$M376</f>
        <v>0</v>
      </c>
      <c r="AA371" s="498">
        <f>N371*'Salary Level'!$M376</f>
        <v>0</v>
      </c>
      <c r="AB371" s="498">
        <f>O371*'Salary Level'!$M376</f>
        <v>0</v>
      </c>
      <c r="AC371" s="498">
        <f>P371*'Salary Level'!$M376</f>
        <v>0</v>
      </c>
      <c r="AD371" s="498">
        <f>Q371*'Salary Level'!$M376</f>
        <v>0</v>
      </c>
      <c r="AE371" s="498">
        <f>R371*'Salary Level'!$M376</f>
        <v>0</v>
      </c>
      <c r="AF371" s="498">
        <f>S371*'Salary Level'!$M376</f>
        <v>0</v>
      </c>
      <c r="AG371" s="498">
        <f>T371*'Salary Level'!$M376</f>
        <v>0</v>
      </c>
      <c r="AH371" s="498">
        <f>U371*'Salary Level'!$M376</f>
        <v>0</v>
      </c>
      <c r="AI371" s="498">
        <f>V371*'Salary Level'!$M376</f>
        <v>5680</v>
      </c>
      <c r="AJ371" s="498">
        <f>V371*'Salary Level'!$M376</f>
        <v>5680</v>
      </c>
      <c r="AK371" s="602">
        <f t="shared" si="36"/>
        <v>11360</v>
      </c>
    </row>
    <row r="372" spans="1:37" ht="15" customHeight="1">
      <c r="A372" s="442"/>
      <c r="B372" s="457"/>
      <c r="C372" s="223"/>
      <c r="D372" s="225"/>
      <c r="E372" s="214" t="str">
        <f>Manning!E377</f>
        <v>CHIEF DISTRIBUTOR</v>
      </c>
      <c r="F372" s="214">
        <f>Manning!F377</f>
        <v>0</v>
      </c>
      <c r="G372" s="252">
        <f>Manning!H377</f>
        <v>0</v>
      </c>
      <c r="H372" s="252" t="str">
        <f>Manning!I377</f>
        <v>L</v>
      </c>
      <c r="I372" s="252">
        <f>Manning!J377</f>
        <v>0</v>
      </c>
      <c r="J372" s="252"/>
      <c r="K372" s="252">
        <f>Manning!K377</f>
        <v>0</v>
      </c>
      <c r="L372" s="252">
        <f>Manning!L377</f>
        <v>0</v>
      </c>
      <c r="M372" s="252">
        <f>Manning!M377</f>
        <v>0</v>
      </c>
      <c r="N372" s="252">
        <f>Manning!N377</f>
        <v>0</v>
      </c>
      <c r="O372" s="252">
        <f>Manning!O377</f>
        <v>0</v>
      </c>
      <c r="P372" s="252">
        <f>Manning!P377</f>
        <v>0</v>
      </c>
      <c r="Q372" s="252">
        <f>Manning!Q377</f>
        <v>0</v>
      </c>
      <c r="R372" s="252">
        <f>Manning!R377</f>
        <v>0</v>
      </c>
      <c r="S372" s="252">
        <f>Manning!S377</f>
        <v>0</v>
      </c>
      <c r="T372" s="252">
        <f>Manning!T377</f>
        <v>0</v>
      </c>
      <c r="U372" s="252">
        <f>Manning!U377</f>
        <v>0</v>
      </c>
      <c r="V372" s="252">
        <f>Manning!W377</f>
        <v>0</v>
      </c>
      <c r="W372" s="146"/>
      <c r="X372" s="498">
        <f>K372*'Salary Level'!$M377</f>
        <v>0</v>
      </c>
      <c r="Y372" s="498">
        <f>L372*'Salary Level'!$M377</f>
        <v>0</v>
      </c>
      <c r="Z372" s="498">
        <f>M372*'Salary Level'!$M377</f>
        <v>0</v>
      </c>
      <c r="AA372" s="498">
        <f>N372*'Salary Level'!$M377</f>
        <v>0</v>
      </c>
      <c r="AB372" s="498">
        <f>O372*'Salary Level'!$M377</f>
        <v>0</v>
      </c>
      <c r="AC372" s="498">
        <f>P372*'Salary Level'!$M377</f>
        <v>0</v>
      </c>
      <c r="AD372" s="498">
        <f>Q372*'Salary Level'!$M377</f>
        <v>0</v>
      </c>
      <c r="AE372" s="498">
        <f>R372*'Salary Level'!$M377</f>
        <v>0</v>
      </c>
      <c r="AF372" s="498">
        <f>S372*'Salary Level'!$M377</f>
        <v>0</v>
      </c>
      <c r="AG372" s="498">
        <f>T372*'Salary Level'!$M377</f>
        <v>0</v>
      </c>
      <c r="AH372" s="498">
        <f>U372*'Salary Level'!$M377</f>
        <v>0</v>
      </c>
      <c r="AI372" s="498">
        <f>V372*'Salary Level'!$M377</f>
        <v>0</v>
      </c>
      <c r="AJ372" s="498">
        <f>V372*'Salary Level'!$M377</f>
        <v>0</v>
      </c>
      <c r="AK372" s="602">
        <f t="shared" si="36"/>
        <v>0</v>
      </c>
    </row>
    <row r="373" spans="1:37" ht="15" customHeight="1">
      <c r="A373" s="442"/>
      <c r="B373" s="457"/>
      <c r="C373" s="223"/>
      <c r="D373" s="225"/>
      <c r="E373" s="214" t="str">
        <f>Manning!E378</f>
        <v>DISTRIBUTOR</v>
      </c>
      <c r="F373" s="214">
        <f>Manning!F378</f>
        <v>0</v>
      </c>
      <c r="G373" s="252">
        <f>Manning!H378</f>
        <v>0</v>
      </c>
      <c r="H373" s="252" t="str">
        <f>Manning!I378</f>
        <v>L</v>
      </c>
      <c r="I373" s="252">
        <f>Manning!J378</f>
        <v>0</v>
      </c>
      <c r="J373" s="252"/>
      <c r="K373" s="252">
        <f>Manning!K378</f>
        <v>0</v>
      </c>
      <c r="L373" s="252">
        <f>Manning!L378</f>
        <v>0</v>
      </c>
      <c r="M373" s="252">
        <f>Manning!M378</f>
        <v>0</v>
      </c>
      <c r="N373" s="252">
        <f>Manning!N378</f>
        <v>0</v>
      </c>
      <c r="O373" s="252">
        <f>Manning!O378</f>
        <v>0</v>
      </c>
      <c r="P373" s="252">
        <f>Manning!P378</f>
        <v>0</v>
      </c>
      <c r="Q373" s="252">
        <f>Manning!Q378</f>
        <v>0</v>
      </c>
      <c r="R373" s="252">
        <f>Manning!R378</f>
        <v>0</v>
      </c>
      <c r="S373" s="252">
        <f>Manning!S378</f>
        <v>0</v>
      </c>
      <c r="T373" s="252">
        <f>Manning!T378</f>
        <v>0</v>
      </c>
      <c r="U373" s="252">
        <f>Manning!U378</f>
        <v>0</v>
      </c>
      <c r="V373" s="252">
        <f>Manning!W378</f>
        <v>0</v>
      </c>
      <c r="W373" s="146"/>
      <c r="X373" s="498">
        <f>K373*'Salary Level'!$M378</f>
        <v>0</v>
      </c>
      <c r="Y373" s="498">
        <f>L373*'Salary Level'!$M378</f>
        <v>0</v>
      </c>
      <c r="Z373" s="498">
        <f>M373*'Salary Level'!$M378</f>
        <v>0</v>
      </c>
      <c r="AA373" s="498">
        <f>N373*'Salary Level'!$M378</f>
        <v>0</v>
      </c>
      <c r="AB373" s="498">
        <f>O373*'Salary Level'!$M378</f>
        <v>0</v>
      </c>
      <c r="AC373" s="498">
        <f>P373*'Salary Level'!$M378</f>
        <v>0</v>
      </c>
      <c r="AD373" s="498">
        <f>Q373*'Salary Level'!$M378</f>
        <v>0</v>
      </c>
      <c r="AE373" s="498">
        <f>R373*'Salary Level'!$M378</f>
        <v>0</v>
      </c>
      <c r="AF373" s="498">
        <f>S373*'Salary Level'!$M378</f>
        <v>0</v>
      </c>
      <c r="AG373" s="498">
        <f>T373*'Salary Level'!$M378</f>
        <v>0</v>
      </c>
      <c r="AH373" s="498">
        <f>U373*'Salary Level'!$M378</f>
        <v>0</v>
      </c>
      <c r="AI373" s="498">
        <f>V373*'Salary Level'!$M378</f>
        <v>0</v>
      </c>
      <c r="AJ373" s="498">
        <f>V373*'Salary Level'!$M378</f>
        <v>0</v>
      </c>
      <c r="AK373" s="602">
        <f t="shared" si="36"/>
        <v>0</v>
      </c>
    </row>
    <row r="374" spans="1:37" ht="15" customHeight="1">
      <c r="A374" s="442"/>
      <c r="B374" s="457"/>
      <c r="C374" s="223"/>
      <c r="D374" s="225"/>
      <c r="E374" s="214" t="str">
        <f>Manning!E379</f>
        <v>KITCHEN HELPER</v>
      </c>
      <c r="F374" s="214">
        <f>Manning!F379</f>
        <v>0</v>
      </c>
      <c r="G374" s="252">
        <f>Manning!H379</f>
        <v>5</v>
      </c>
      <c r="H374" s="252" t="str">
        <f>Manning!I379</f>
        <v>L</v>
      </c>
      <c r="I374" s="252" t="str">
        <f>Manning!J379</f>
        <v>L7</v>
      </c>
      <c r="J374" s="252"/>
      <c r="K374" s="252">
        <f>Manning!K379</f>
        <v>0</v>
      </c>
      <c r="L374" s="252">
        <f>Manning!L379</f>
        <v>0</v>
      </c>
      <c r="M374" s="252">
        <f>Manning!M379</f>
        <v>0</v>
      </c>
      <c r="N374" s="252">
        <f>Manning!N379</f>
        <v>0</v>
      </c>
      <c r="O374" s="252">
        <f>Manning!O379</f>
        <v>0</v>
      </c>
      <c r="P374" s="252">
        <f>Manning!P379</f>
        <v>0</v>
      </c>
      <c r="Q374" s="252">
        <f>Manning!Q379</f>
        <v>0</v>
      </c>
      <c r="R374" s="252">
        <f>Manning!R379</f>
        <v>0</v>
      </c>
      <c r="S374" s="252">
        <f>Manning!S379</f>
        <v>0</v>
      </c>
      <c r="T374" s="252">
        <f>Manning!T379</f>
        <v>0</v>
      </c>
      <c r="U374" s="252">
        <f>Manning!U379</f>
        <v>0</v>
      </c>
      <c r="V374" s="252">
        <f>Manning!W379</f>
        <v>5</v>
      </c>
      <c r="W374" s="146"/>
      <c r="X374" s="498">
        <f>K374*'Salary Level'!$M379</f>
        <v>0</v>
      </c>
      <c r="Y374" s="498">
        <f>L374*'Salary Level'!$M379</f>
        <v>0</v>
      </c>
      <c r="Z374" s="498">
        <f>M374*'Salary Level'!$M379</f>
        <v>0</v>
      </c>
      <c r="AA374" s="498">
        <f>N374*'Salary Level'!$M379</f>
        <v>0</v>
      </c>
      <c r="AB374" s="498">
        <f>O374*'Salary Level'!$M379</f>
        <v>0</v>
      </c>
      <c r="AC374" s="498">
        <f>P374*'Salary Level'!$M379</f>
        <v>0</v>
      </c>
      <c r="AD374" s="498">
        <f>Q374*'Salary Level'!$M379</f>
        <v>0</v>
      </c>
      <c r="AE374" s="498">
        <f>R374*'Salary Level'!$M379</f>
        <v>0</v>
      </c>
      <c r="AF374" s="498">
        <f>S374*'Salary Level'!$M379</f>
        <v>0</v>
      </c>
      <c r="AG374" s="498">
        <f>T374*'Salary Level'!$M379</f>
        <v>0</v>
      </c>
      <c r="AH374" s="498">
        <f>U374*'Salary Level'!$M379</f>
        <v>0</v>
      </c>
      <c r="AI374" s="498">
        <f>V374*'Salary Level'!$M379</f>
        <v>12425</v>
      </c>
      <c r="AJ374" s="498">
        <f>V374*'Salary Level'!$M379</f>
        <v>12425</v>
      </c>
      <c r="AK374" s="602">
        <f t="shared" si="36"/>
        <v>24850</v>
      </c>
    </row>
    <row r="375" spans="1:37" ht="15" customHeight="1">
      <c r="A375" s="442"/>
      <c r="B375" s="457"/>
      <c r="C375" s="223"/>
      <c r="D375" s="225"/>
      <c r="E375" s="214" t="str">
        <f>Manning!E380</f>
        <v>BBQ CHEF (2ND)</v>
      </c>
      <c r="F375" s="214"/>
      <c r="G375" s="252">
        <f>Manning!H380</f>
        <v>0</v>
      </c>
      <c r="H375" s="252" t="str">
        <f>Manning!I380</f>
        <v>L</v>
      </c>
      <c r="I375" s="252">
        <f>Manning!J380</f>
        <v>0</v>
      </c>
      <c r="J375" s="252"/>
      <c r="K375" s="252">
        <f>Manning!K380</f>
        <v>0</v>
      </c>
      <c r="L375" s="252">
        <f>Manning!L380</f>
        <v>0</v>
      </c>
      <c r="M375" s="252">
        <f>Manning!M380</f>
        <v>0</v>
      </c>
      <c r="N375" s="252">
        <f>Manning!N380</f>
        <v>0</v>
      </c>
      <c r="O375" s="252">
        <f>Manning!O380</f>
        <v>0</v>
      </c>
      <c r="P375" s="252">
        <f>Manning!P380</f>
        <v>0</v>
      </c>
      <c r="Q375" s="252">
        <f>Manning!Q380</f>
        <v>0</v>
      </c>
      <c r="R375" s="252">
        <f>Manning!R380</f>
        <v>0</v>
      </c>
      <c r="S375" s="252">
        <f>Manning!S380</f>
        <v>0</v>
      </c>
      <c r="T375" s="252">
        <f>Manning!T380</f>
        <v>0</v>
      </c>
      <c r="U375" s="252">
        <f>Manning!U380</f>
        <v>0</v>
      </c>
      <c r="V375" s="252">
        <f>Manning!W380</f>
        <v>0</v>
      </c>
      <c r="W375" s="146"/>
      <c r="X375" s="498">
        <f>K375*'Salary Level'!$M380</f>
        <v>0</v>
      </c>
      <c r="Y375" s="498">
        <f>L375*'Salary Level'!$M380</f>
        <v>0</v>
      </c>
      <c r="Z375" s="498">
        <f>M375*'Salary Level'!$M380</f>
        <v>0</v>
      </c>
      <c r="AA375" s="498">
        <f>N375*'Salary Level'!$M380</f>
        <v>0</v>
      </c>
      <c r="AB375" s="498">
        <f>O375*'Salary Level'!$M380</f>
        <v>0</v>
      </c>
      <c r="AC375" s="498">
        <f>P375*'Salary Level'!$M380</f>
        <v>0</v>
      </c>
      <c r="AD375" s="498">
        <f>Q375*'Salary Level'!$M380</f>
        <v>0</v>
      </c>
      <c r="AE375" s="498">
        <f>R375*'Salary Level'!$M380</f>
        <v>0</v>
      </c>
      <c r="AF375" s="498">
        <f>S375*'Salary Level'!$M380</f>
        <v>0</v>
      </c>
      <c r="AG375" s="498">
        <f>T375*'Salary Level'!$M380</f>
        <v>0</v>
      </c>
      <c r="AH375" s="498">
        <f>U375*'Salary Level'!$M380</f>
        <v>0</v>
      </c>
      <c r="AI375" s="498">
        <f>V375*'Salary Level'!$M380</f>
        <v>0</v>
      </c>
      <c r="AJ375" s="498">
        <f>V375*'Salary Level'!$M380</f>
        <v>0</v>
      </c>
      <c r="AK375" s="602">
        <f t="shared" si="36"/>
        <v>0</v>
      </c>
    </row>
    <row r="376" spans="1:37" ht="15" customHeight="1">
      <c r="A376" s="442"/>
      <c r="B376" s="457"/>
      <c r="C376" s="223"/>
      <c r="D376" s="225"/>
      <c r="E376" s="214" t="str">
        <f>Manning!E381</f>
        <v>DIM SUM (3RD)</v>
      </c>
      <c r="F376" s="214"/>
      <c r="G376" s="252">
        <f>Manning!H381</f>
        <v>0</v>
      </c>
      <c r="H376" s="252" t="str">
        <f>Manning!I381</f>
        <v>L</v>
      </c>
      <c r="I376" s="252">
        <f>Manning!J381</f>
        <v>0</v>
      </c>
      <c r="J376" s="252"/>
      <c r="K376" s="252">
        <f>Manning!K381</f>
        <v>0</v>
      </c>
      <c r="L376" s="252">
        <f>Manning!L381</f>
        <v>0</v>
      </c>
      <c r="M376" s="252">
        <f>Manning!M381</f>
        <v>0</v>
      </c>
      <c r="N376" s="252">
        <f>Manning!N381</f>
        <v>0</v>
      </c>
      <c r="O376" s="252">
        <f>Manning!O381</f>
        <v>0</v>
      </c>
      <c r="P376" s="252">
        <f>Manning!P381</f>
        <v>0</v>
      </c>
      <c r="Q376" s="252">
        <f>Manning!Q381</f>
        <v>0</v>
      </c>
      <c r="R376" s="252">
        <f>Manning!R381</f>
        <v>0</v>
      </c>
      <c r="S376" s="252">
        <f>Manning!S381</f>
        <v>0</v>
      </c>
      <c r="T376" s="252">
        <f>Manning!T381</f>
        <v>0</v>
      </c>
      <c r="U376" s="252">
        <f>Manning!U381</f>
        <v>0</v>
      </c>
      <c r="V376" s="252">
        <f>Manning!W381</f>
        <v>0</v>
      </c>
      <c r="W376" s="146"/>
      <c r="X376" s="498">
        <f>K376*'Salary Level'!$M381</f>
        <v>0</v>
      </c>
      <c r="Y376" s="498">
        <f>L376*'Salary Level'!$M381</f>
        <v>0</v>
      </c>
      <c r="Z376" s="498">
        <f>M376*'Salary Level'!$M381</f>
        <v>0</v>
      </c>
      <c r="AA376" s="498">
        <f>N376*'Salary Level'!$M381</f>
        <v>0</v>
      </c>
      <c r="AB376" s="498">
        <f>O376*'Salary Level'!$M381</f>
        <v>0</v>
      </c>
      <c r="AC376" s="498">
        <f>P376*'Salary Level'!$M381</f>
        <v>0</v>
      </c>
      <c r="AD376" s="498">
        <f>Q376*'Salary Level'!$M381</f>
        <v>0</v>
      </c>
      <c r="AE376" s="498">
        <f>R376*'Salary Level'!$M381</f>
        <v>0</v>
      </c>
      <c r="AF376" s="498">
        <f>S376*'Salary Level'!$M381</f>
        <v>0</v>
      </c>
      <c r="AG376" s="498">
        <f>T376*'Salary Level'!$M381</f>
        <v>0</v>
      </c>
      <c r="AH376" s="498">
        <f>U376*'Salary Level'!$M381</f>
        <v>0</v>
      </c>
      <c r="AI376" s="498">
        <f>V376*'Salary Level'!$M381</f>
        <v>0</v>
      </c>
      <c r="AJ376" s="498">
        <f>V376*'Salary Level'!$M381</f>
        <v>0</v>
      </c>
      <c r="AK376" s="602">
        <f t="shared" si="36"/>
        <v>0</v>
      </c>
    </row>
    <row r="377" spans="1:37" ht="15" customHeight="1">
      <c r="A377" s="442"/>
      <c r="B377" s="457"/>
      <c r="C377" s="223"/>
      <c r="D377" s="225"/>
      <c r="E377" s="214" t="str">
        <f>Manning!E382</f>
        <v>ADDITIONAL POSITION 3</v>
      </c>
      <c r="F377" s="214"/>
      <c r="G377" s="252">
        <f>Manning!H382</f>
        <v>0</v>
      </c>
      <c r="H377" s="252" t="str">
        <f>Manning!I382</f>
        <v>L</v>
      </c>
      <c r="I377" s="252">
        <f>Manning!J382</f>
        <v>0</v>
      </c>
      <c r="J377" s="252"/>
      <c r="K377" s="252">
        <f>Manning!K382</f>
        <v>0</v>
      </c>
      <c r="L377" s="252">
        <f>Manning!L382</f>
        <v>0</v>
      </c>
      <c r="M377" s="252">
        <f>Manning!M382</f>
        <v>0</v>
      </c>
      <c r="N377" s="252">
        <f>Manning!N382</f>
        <v>0</v>
      </c>
      <c r="O377" s="252">
        <f>Manning!O382</f>
        <v>0</v>
      </c>
      <c r="P377" s="252">
        <f>Manning!P382</f>
        <v>0</v>
      </c>
      <c r="Q377" s="252">
        <f>Manning!Q382</f>
        <v>0</v>
      </c>
      <c r="R377" s="252">
        <f>Manning!R382</f>
        <v>0</v>
      </c>
      <c r="S377" s="252">
        <f>Manning!S382</f>
        <v>0</v>
      </c>
      <c r="T377" s="252">
        <f>Manning!T382</f>
        <v>0</v>
      </c>
      <c r="U377" s="252">
        <f>Manning!U382</f>
        <v>0</v>
      </c>
      <c r="V377" s="252">
        <f>Manning!W382</f>
        <v>0</v>
      </c>
      <c r="W377" s="146"/>
      <c r="X377" s="498">
        <f>K377*'Salary Level'!$M382</f>
        <v>0</v>
      </c>
      <c r="Y377" s="498">
        <f>L377*'Salary Level'!$M382</f>
        <v>0</v>
      </c>
      <c r="Z377" s="498">
        <f>M377*'Salary Level'!$M382</f>
        <v>0</v>
      </c>
      <c r="AA377" s="498">
        <f>N377*'Salary Level'!$M382</f>
        <v>0</v>
      </c>
      <c r="AB377" s="498">
        <f>O377*'Salary Level'!$M382</f>
        <v>0</v>
      </c>
      <c r="AC377" s="498">
        <f>P377*'Salary Level'!$M382</f>
        <v>0</v>
      </c>
      <c r="AD377" s="498">
        <f>Q377*'Salary Level'!$M382</f>
        <v>0</v>
      </c>
      <c r="AE377" s="498">
        <f>R377*'Salary Level'!$M382</f>
        <v>0</v>
      </c>
      <c r="AF377" s="498">
        <f>S377*'Salary Level'!$M382</f>
        <v>0</v>
      </c>
      <c r="AG377" s="498">
        <f>T377*'Salary Level'!$M382</f>
        <v>0</v>
      </c>
      <c r="AH377" s="498">
        <f>U377*'Salary Level'!$M382</f>
        <v>0</v>
      </c>
      <c r="AI377" s="498">
        <f>V377*'Salary Level'!$M382</f>
        <v>0</v>
      </c>
      <c r="AJ377" s="498">
        <f>V377*'Salary Level'!$M382</f>
        <v>0</v>
      </c>
      <c r="AK377" s="602">
        <f t="shared" si="36"/>
        <v>0</v>
      </c>
    </row>
    <row r="378" spans="1:37" ht="15" customHeight="1">
      <c r="A378" s="442"/>
      <c r="B378" s="457"/>
      <c r="C378" s="223"/>
      <c r="D378" s="225"/>
      <c r="E378" s="214" t="str">
        <f>Manning!E383</f>
        <v>ADDITIONAL POSITION 4</v>
      </c>
      <c r="F378" s="214"/>
      <c r="G378" s="252">
        <f>Manning!H383</f>
        <v>0</v>
      </c>
      <c r="H378" s="252" t="str">
        <f>Manning!I383</f>
        <v>L</v>
      </c>
      <c r="I378" s="252">
        <f>Manning!J383</f>
        <v>0</v>
      </c>
      <c r="J378" s="252"/>
      <c r="K378" s="252">
        <f>Manning!K383</f>
        <v>0</v>
      </c>
      <c r="L378" s="252">
        <f>Manning!L383</f>
        <v>0</v>
      </c>
      <c r="M378" s="252">
        <f>Manning!M383</f>
        <v>0</v>
      </c>
      <c r="N378" s="252">
        <f>Manning!N383</f>
        <v>0</v>
      </c>
      <c r="O378" s="252">
        <f>Manning!O383</f>
        <v>0</v>
      </c>
      <c r="P378" s="252">
        <f>Manning!P383</f>
        <v>0</v>
      </c>
      <c r="Q378" s="252">
        <f>Manning!Q383</f>
        <v>0</v>
      </c>
      <c r="R378" s="252">
        <f>Manning!R383</f>
        <v>0</v>
      </c>
      <c r="S378" s="252">
        <f>Manning!S383</f>
        <v>0</v>
      </c>
      <c r="T378" s="252">
        <f>Manning!T383</f>
        <v>0</v>
      </c>
      <c r="U378" s="252">
        <f>Manning!U383</f>
        <v>0</v>
      </c>
      <c r="V378" s="252">
        <f>Manning!W383</f>
        <v>0</v>
      </c>
      <c r="W378" s="146"/>
      <c r="X378" s="498">
        <f>K378*'Salary Level'!$M383</f>
        <v>0</v>
      </c>
      <c r="Y378" s="498">
        <f>L378*'Salary Level'!$M383</f>
        <v>0</v>
      </c>
      <c r="Z378" s="498">
        <f>M378*'Salary Level'!$M383</f>
        <v>0</v>
      </c>
      <c r="AA378" s="498">
        <f>N378*'Salary Level'!$M383</f>
        <v>0</v>
      </c>
      <c r="AB378" s="498">
        <f>O378*'Salary Level'!$M383</f>
        <v>0</v>
      </c>
      <c r="AC378" s="498">
        <f>P378*'Salary Level'!$M383</f>
        <v>0</v>
      </c>
      <c r="AD378" s="498">
        <f>Q378*'Salary Level'!$M383</f>
        <v>0</v>
      </c>
      <c r="AE378" s="498">
        <f>R378*'Salary Level'!$M383</f>
        <v>0</v>
      </c>
      <c r="AF378" s="498">
        <f>S378*'Salary Level'!$M383</f>
        <v>0</v>
      </c>
      <c r="AG378" s="498">
        <f>T378*'Salary Level'!$M383</f>
        <v>0</v>
      </c>
      <c r="AH378" s="498">
        <f>U378*'Salary Level'!$M383</f>
        <v>0</v>
      </c>
      <c r="AI378" s="498">
        <f>V378*'Salary Level'!$M383</f>
        <v>0</v>
      </c>
      <c r="AJ378" s="498">
        <f>V378*'Salary Level'!$M383</f>
        <v>0</v>
      </c>
      <c r="AK378" s="602">
        <f t="shared" si="36"/>
        <v>0</v>
      </c>
    </row>
    <row r="379" spans="1:37" ht="15" customHeight="1">
      <c r="A379" s="442"/>
      <c r="B379" s="457"/>
      <c r="C379" s="223"/>
      <c r="D379" s="225"/>
      <c r="E379" s="216"/>
      <c r="F379" s="216"/>
      <c r="G379" s="216"/>
      <c r="H379" s="216"/>
      <c r="I379" s="216"/>
      <c r="J379" s="216"/>
      <c r="K379" s="274"/>
      <c r="L379" s="274"/>
      <c r="M379" s="274"/>
      <c r="N379" s="274"/>
      <c r="O379" s="274"/>
      <c r="P379" s="274"/>
      <c r="Q379" s="274"/>
      <c r="R379" s="274"/>
      <c r="S379" s="274"/>
      <c r="T379" s="274"/>
      <c r="U379" s="274"/>
      <c r="V379" s="274"/>
      <c r="W379" s="61"/>
      <c r="X379" s="499"/>
      <c r="Y379" s="499"/>
      <c r="Z379" s="499"/>
      <c r="AA379" s="499"/>
      <c r="AB379" s="499"/>
      <c r="AC379" s="499"/>
      <c r="AD379" s="499"/>
      <c r="AE379" s="499"/>
      <c r="AF379" s="499"/>
      <c r="AG379" s="499"/>
      <c r="AH379" s="499"/>
      <c r="AI379" s="499"/>
      <c r="AJ379" s="499"/>
      <c r="AK379" s="602">
        <f t="shared" si="36"/>
        <v>0</v>
      </c>
    </row>
    <row r="380" spans="1:37" ht="15" customHeight="1">
      <c r="A380" s="442"/>
      <c r="B380" s="457"/>
      <c r="C380" s="223"/>
      <c r="D380" s="211"/>
      <c r="E380" s="221" t="str">
        <f>"TOTAL "&amp;E354</f>
        <v>TOTAL CHINESE KITCHEN</v>
      </c>
      <c r="F380" s="221"/>
      <c r="G380" s="229">
        <f>SUM(G355:G379)</f>
        <v>26</v>
      </c>
      <c r="H380" s="221"/>
      <c r="I380" s="221"/>
      <c r="J380" s="221"/>
      <c r="K380" s="226">
        <f>Manning!K385</f>
        <v>0</v>
      </c>
      <c r="L380" s="226">
        <f>Manning!L385</f>
        <v>0</v>
      </c>
      <c r="M380" s="226">
        <f>Manning!M385</f>
        <v>0</v>
      </c>
      <c r="N380" s="226">
        <f>Manning!N385</f>
        <v>0</v>
      </c>
      <c r="O380" s="226">
        <f>Manning!O385</f>
        <v>0</v>
      </c>
      <c r="P380" s="226">
        <f>Manning!P385</f>
        <v>0</v>
      </c>
      <c r="Q380" s="226">
        <f>Manning!Q385</f>
        <v>0</v>
      </c>
      <c r="R380" s="226">
        <f>Manning!R385</f>
        <v>0</v>
      </c>
      <c r="S380" s="226">
        <f>Manning!S385</f>
        <v>0</v>
      </c>
      <c r="T380" s="226">
        <f>Manning!T385</f>
        <v>1</v>
      </c>
      <c r="U380" s="226">
        <f>Manning!U385</f>
        <v>1</v>
      </c>
      <c r="V380" s="226">
        <f>Manning!W385</f>
        <v>26</v>
      </c>
      <c r="W380" s="58"/>
      <c r="X380" s="507">
        <f>SUM(X355:X379)</f>
        <v>0</v>
      </c>
      <c r="Y380" s="507">
        <f t="shared" ref="Y380:AI380" si="39">SUM(Y355:Y379)</f>
        <v>0</v>
      </c>
      <c r="Z380" s="507">
        <f t="shared" si="39"/>
        <v>0</v>
      </c>
      <c r="AA380" s="507">
        <f t="shared" si="39"/>
        <v>0</v>
      </c>
      <c r="AB380" s="507">
        <f t="shared" si="39"/>
        <v>0</v>
      </c>
      <c r="AC380" s="507">
        <f t="shared" si="39"/>
        <v>0</v>
      </c>
      <c r="AD380" s="507">
        <f t="shared" si="39"/>
        <v>0</v>
      </c>
      <c r="AE380" s="507">
        <f t="shared" si="39"/>
        <v>0</v>
      </c>
      <c r="AF380" s="507">
        <f t="shared" si="39"/>
        <v>0</v>
      </c>
      <c r="AG380" s="507">
        <f t="shared" si="39"/>
        <v>28400</v>
      </c>
      <c r="AH380" s="507">
        <f t="shared" si="39"/>
        <v>28400</v>
      </c>
      <c r="AI380" s="507">
        <f t="shared" si="39"/>
        <v>228265</v>
      </c>
      <c r="AJ380" s="507">
        <f>SUM(AJ355:AJ379)</f>
        <v>228265</v>
      </c>
      <c r="AK380" s="602">
        <f t="shared" si="36"/>
        <v>513330</v>
      </c>
    </row>
    <row r="381" spans="1:37" ht="15" customHeight="1">
      <c r="A381" s="442"/>
      <c r="B381" s="457"/>
      <c r="C381" s="223"/>
      <c r="D381" s="245"/>
      <c r="E381" s="246"/>
      <c r="F381" s="246"/>
      <c r="G381" s="246"/>
      <c r="H381" s="246"/>
      <c r="I381" s="246"/>
      <c r="J381" s="246"/>
      <c r="K381" s="286"/>
      <c r="L381" s="286"/>
      <c r="M381" s="286"/>
      <c r="N381" s="286"/>
      <c r="O381" s="286"/>
      <c r="P381" s="286"/>
      <c r="Q381" s="286"/>
      <c r="R381" s="286"/>
      <c r="S381" s="286"/>
      <c r="T381" s="286"/>
      <c r="U381" s="286"/>
      <c r="V381" s="286"/>
      <c r="W381" s="25"/>
      <c r="X381" s="601"/>
      <c r="Y381" s="601"/>
      <c r="Z381" s="601"/>
      <c r="AA381" s="601"/>
      <c r="AB381" s="601"/>
      <c r="AC381" s="601"/>
      <c r="AD381" s="601"/>
      <c r="AE381" s="601"/>
      <c r="AF381" s="601"/>
      <c r="AG381" s="601"/>
      <c r="AH381" s="601"/>
      <c r="AI381" s="601"/>
      <c r="AJ381" s="610"/>
      <c r="AK381" s="602">
        <f t="shared" si="36"/>
        <v>0</v>
      </c>
    </row>
    <row r="382" spans="1:37" ht="15" customHeight="1">
      <c r="A382" s="442"/>
      <c r="B382" s="457"/>
      <c r="C382" s="223"/>
      <c r="D382" s="211"/>
      <c r="E382" s="212" t="str">
        <f>Manning!E387</f>
        <v>TEPANIYAKI RESTAURANT</v>
      </c>
      <c r="F382" s="212"/>
      <c r="G382" s="212"/>
      <c r="H382" s="212"/>
      <c r="I382" s="212"/>
      <c r="J382" s="212"/>
      <c r="K382" s="276"/>
      <c r="L382" s="276"/>
      <c r="M382" s="276"/>
      <c r="N382" s="276"/>
      <c r="O382" s="276"/>
      <c r="P382" s="276"/>
      <c r="Q382" s="276"/>
      <c r="R382" s="276"/>
      <c r="S382" s="276"/>
      <c r="T382" s="276"/>
      <c r="U382" s="276"/>
      <c r="V382" s="276"/>
      <c r="W382" s="69"/>
      <c r="X382" s="510"/>
      <c r="Y382" s="510"/>
      <c r="Z382" s="510"/>
      <c r="AA382" s="510"/>
      <c r="AB382" s="510"/>
      <c r="AC382" s="510"/>
      <c r="AD382" s="510"/>
      <c r="AE382" s="510"/>
      <c r="AF382" s="510"/>
      <c r="AG382" s="510"/>
      <c r="AH382" s="510"/>
      <c r="AI382" s="510"/>
      <c r="AJ382" s="510"/>
      <c r="AK382" s="602">
        <f t="shared" si="36"/>
        <v>0</v>
      </c>
    </row>
    <row r="383" spans="1:37" ht="15" customHeight="1">
      <c r="A383" s="442"/>
      <c r="B383" s="457"/>
      <c r="C383" s="223"/>
      <c r="D383" s="225"/>
      <c r="E383" s="213"/>
      <c r="F383" s="213"/>
      <c r="G383" s="213"/>
      <c r="H383" s="213"/>
      <c r="I383" s="213"/>
      <c r="J383" s="213"/>
      <c r="K383" s="277"/>
      <c r="L383" s="277"/>
      <c r="M383" s="277"/>
      <c r="N383" s="277"/>
      <c r="O383" s="277"/>
      <c r="P383" s="277"/>
      <c r="Q383" s="277"/>
      <c r="R383" s="277"/>
      <c r="S383" s="277"/>
      <c r="T383" s="277"/>
      <c r="U383" s="277"/>
      <c r="V383" s="277"/>
      <c r="W383" s="55"/>
      <c r="X383" s="497"/>
      <c r="Y383" s="497"/>
      <c r="Z383" s="497"/>
      <c r="AA383" s="497"/>
      <c r="AB383" s="497"/>
      <c r="AC383" s="497"/>
      <c r="AD383" s="497"/>
      <c r="AE383" s="497"/>
      <c r="AF383" s="497"/>
      <c r="AG383" s="497"/>
      <c r="AH383" s="497"/>
      <c r="AI383" s="497"/>
      <c r="AJ383" s="497"/>
      <c r="AK383" s="602">
        <f t="shared" si="36"/>
        <v>0</v>
      </c>
    </row>
    <row r="384" spans="1:37" ht="15" customHeight="1">
      <c r="A384" s="442"/>
      <c r="B384" s="457"/>
      <c r="C384" s="223"/>
      <c r="D384" s="225"/>
      <c r="E384" s="214" t="str">
        <f>Manning!E389</f>
        <v>HEAD CHEF</v>
      </c>
      <c r="F384" s="214">
        <f>Manning!F389</f>
        <v>0</v>
      </c>
      <c r="G384" s="252">
        <f>Manning!H389</f>
        <v>1</v>
      </c>
      <c r="H384" s="252" t="str">
        <f>Manning!I389</f>
        <v>L</v>
      </c>
      <c r="I384" s="252" t="str">
        <f>Manning!J389</f>
        <v>L4</v>
      </c>
      <c r="J384" s="252"/>
      <c r="K384" s="252">
        <f>Manning!K389</f>
        <v>0</v>
      </c>
      <c r="L384" s="252">
        <f>Manning!L389</f>
        <v>0</v>
      </c>
      <c r="M384" s="252">
        <f>Manning!M389</f>
        <v>0</v>
      </c>
      <c r="N384" s="252">
        <f>Manning!N389</f>
        <v>0</v>
      </c>
      <c r="O384" s="252">
        <f>Manning!O389</f>
        <v>0</v>
      </c>
      <c r="P384" s="252">
        <f>Manning!P389</f>
        <v>0</v>
      </c>
      <c r="Q384" s="252">
        <f>Manning!Q389</f>
        <v>0</v>
      </c>
      <c r="R384" s="252">
        <f>Manning!R389</f>
        <v>0</v>
      </c>
      <c r="S384" s="252">
        <f>Manning!S389</f>
        <v>0</v>
      </c>
      <c r="T384" s="252">
        <f>Manning!T389</f>
        <v>1</v>
      </c>
      <c r="U384" s="252">
        <f>Manning!U389</f>
        <v>1</v>
      </c>
      <c r="V384" s="252">
        <f>Manning!W389</f>
        <v>1</v>
      </c>
      <c r="W384" s="146"/>
      <c r="X384" s="498">
        <f>K384*'Salary Level'!$M389</f>
        <v>0</v>
      </c>
      <c r="Y384" s="498">
        <f>L384*'Salary Level'!$M389</f>
        <v>0</v>
      </c>
      <c r="Z384" s="498">
        <f>M384*'Salary Level'!$M389</f>
        <v>0</v>
      </c>
      <c r="AA384" s="498">
        <f>N384*'Salary Level'!$M389</f>
        <v>0</v>
      </c>
      <c r="AB384" s="498">
        <f>O384*'Salary Level'!$M389</f>
        <v>0</v>
      </c>
      <c r="AC384" s="498">
        <f>P384*'Salary Level'!$M389</f>
        <v>0</v>
      </c>
      <c r="AD384" s="498">
        <f>Q384*'Salary Level'!$M389</f>
        <v>0</v>
      </c>
      <c r="AE384" s="498">
        <f>R384*'Salary Level'!$M389</f>
        <v>0</v>
      </c>
      <c r="AF384" s="498">
        <f>S384*'Salary Level'!$M389</f>
        <v>0</v>
      </c>
      <c r="AG384" s="498">
        <f>T384*'Salary Level'!$M389</f>
        <v>17040</v>
      </c>
      <c r="AH384" s="498">
        <f>U384*'Salary Level'!$M389</f>
        <v>17040</v>
      </c>
      <c r="AI384" s="498">
        <f>V384*'Salary Level'!$M389</f>
        <v>17040</v>
      </c>
      <c r="AJ384" s="498">
        <f>V384*'Salary Level'!$M389</f>
        <v>17040</v>
      </c>
      <c r="AK384" s="602">
        <f t="shared" si="36"/>
        <v>68160</v>
      </c>
    </row>
    <row r="385" spans="1:37" ht="15" customHeight="1">
      <c r="A385" s="442"/>
      <c r="B385" s="457"/>
      <c r="C385" s="223"/>
      <c r="D385" s="225"/>
      <c r="E385" s="214" t="str">
        <f>Manning!E390</f>
        <v>SOUS CHEF</v>
      </c>
      <c r="F385" s="214">
        <f>Manning!F390</f>
        <v>0</v>
      </c>
      <c r="G385" s="252">
        <f>Manning!H390</f>
        <v>1</v>
      </c>
      <c r="H385" s="252" t="str">
        <f>Manning!I390</f>
        <v>L</v>
      </c>
      <c r="I385" s="252" t="str">
        <f>Manning!J390</f>
        <v>L4</v>
      </c>
      <c r="J385" s="252"/>
      <c r="K385" s="252">
        <f>Manning!K390</f>
        <v>0</v>
      </c>
      <c r="L385" s="252">
        <f>Manning!L390</f>
        <v>0</v>
      </c>
      <c r="M385" s="252">
        <f>Manning!M390</f>
        <v>0</v>
      </c>
      <c r="N385" s="252">
        <f>Manning!N390</f>
        <v>0</v>
      </c>
      <c r="O385" s="252">
        <f>Manning!O390</f>
        <v>0</v>
      </c>
      <c r="P385" s="252">
        <f>Manning!P390</f>
        <v>0</v>
      </c>
      <c r="Q385" s="252">
        <f>Manning!Q390</f>
        <v>0</v>
      </c>
      <c r="R385" s="252">
        <f>Manning!R390</f>
        <v>0</v>
      </c>
      <c r="S385" s="252">
        <f>Manning!S390</f>
        <v>0</v>
      </c>
      <c r="T385" s="252">
        <f>Manning!T390</f>
        <v>0</v>
      </c>
      <c r="U385" s="252">
        <f>Manning!U390</f>
        <v>0</v>
      </c>
      <c r="V385" s="252">
        <f>Manning!W390</f>
        <v>1</v>
      </c>
      <c r="W385" s="146"/>
      <c r="X385" s="498">
        <f>K385*'Salary Level'!$M390</f>
        <v>0</v>
      </c>
      <c r="Y385" s="498">
        <f>L385*'Salary Level'!$M390</f>
        <v>0</v>
      </c>
      <c r="Z385" s="498">
        <f>M385*'Salary Level'!$M390</f>
        <v>0</v>
      </c>
      <c r="AA385" s="498">
        <f>N385*'Salary Level'!$M390</f>
        <v>0</v>
      </c>
      <c r="AB385" s="498">
        <f>O385*'Salary Level'!$M390</f>
        <v>0</v>
      </c>
      <c r="AC385" s="498">
        <f>P385*'Salary Level'!$M390</f>
        <v>0</v>
      </c>
      <c r="AD385" s="498">
        <f>Q385*'Salary Level'!$M390</f>
        <v>0</v>
      </c>
      <c r="AE385" s="498">
        <f>R385*'Salary Level'!$M390</f>
        <v>0</v>
      </c>
      <c r="AF385" s="498">
        <f>S385*'Salary Level'!$M390</f>
        <v>0</v>
      </c>
      <c r="AG385" s="498">
        <f>T385*'Salary Level'!$M390</f>
        <v>0</v>
      </c>
      <c r="AH385" s="498">
        <f>U385*'Salary Level'!$M390</f>
        <v>0</v>
      </c>
      <c r="AI385" s="498">
        <f>V385*'Salary Level'!$M390</f>
        <v>11360</v>
      </c>
      <c r="AJ385" s="498">
        <f>V385*'Salary Level'!$M390</f>
        <v>11360</v>
      </c>
      <c r="AK385" s="602">
        <f t="shared" si="36"/>
        <v>22720</v>
      </c>
    </row>
    <row r="386" spans="1:37" ht="15" customHeight="1">
      <c r="A386" s="442"/>
      <c r="B386" s="457"/>
      <c r="C386" s="223"/>
      <c r="D386" s="225"/>
      <c r="E386" s="214" t="str">
        <f>Manning!E391</f>
        <v>TEPANIYAKI COOK</v>
      </c>
      <c r="F386" s="214">
        <f>Manning!F391</f>
        <v>0</v>
      </c>
      <c r="G386" s="252">
        <f>Manning!H391</f>
        <v>4</v>
      </c>
      <c r="H386" s="252" t="str">
        <f>Manning!I391</f>
        <v>L</v>
      </c>
      <c r="I386" s="252" t="str">
        <f>Manning!J391</f>
        <v>L5</v>
      </c>
      <c r="J386" s="252"/>
      <c r="K386" s="252">
        <f>Manning!K391</f>
        <v>0</v>
      </c>
      <c r="L386" s="252">
        <f>Manning!L391</f>
        <v>0</v>
      </c>
      <c r="M386" s="252">
        <f>Manning!M391</f>
        <v>0</v>
      </c>
      <c r="N386" s="252">
        <f>Manning!N391</f>
        <v>0</v>
      </c>
      <c r="O386" s="252">
        <f>Manning!O391</f>
        <v>0</v>
      </c>
      <c r="P386" s="252">
        <f>Manning!P391</f>
        <v>0</v>
      </c>
      <c r="Q386" s="252">
        <f>Manning!Q391</f>
        <v>0</v>
      </c>
      <c r="R386" s="252">
        <f>Manning!R391</f>
        <v>0</v>
      </c>
      <c r="S386" s="252">
        <f>Manning!S391</f>
        <v>0</v>
      </c>
      <c r="T386" s="252">
        <f>Manning!T391</f>
        <v>0</v>
      </c>
      <c r="U386" s="252">
        <f>Manning!U391</f>
        <v>0</v>
      </c>
      <c r="V386" s="252">
        <f>Manning!W391</f>
        <v>4</v>
      </c>
      <c r="W386" s="146"/>
      <c r="X386" s="498">
        <f>K386*'Salary Level'!$M391</f>
        <v>0</v>
      </c>
      <c r="Y386" s="498">
        <f>L386*'Salary Level'!$M391</f>
        <v>0</v>
      </c>
      <c r="Z386" s="498">
        <f>M386*'Salary Level'!$M391</f>
        <v>0</v>
      </c>
      <c r="AA386" s="498">
        <f>N386*'Salary Level'!$M391</f>
        <v>0</v>
      </c>
      <c r="AB386" s="498">
        <f>O386*'Salary Level'!$M391</f>
        <v>0</v>
      </c>
      <c r="AC386" s="498">
        <f>P386*'Salary Level'!$M391</f>
        <v>0</v>
      </c>
      <c r="AD386" s="498">
        <f>Q386*'Salary Level'!$M391</f>
        <v>0</v>
      </c>
      <c r="AE386" s="498">
        <f>R386*'Salary Level'!$M391</f>
        <v>0</v>
      </c>
      <c r="AF386" s="498">
        <f>S386*'Salary Level'!$M391</f>
        <v>0</v>
      </c>
      <c r="AG386" s="498">
        <f>T386*'Salary Level'!$M391</f>
        <v>0</v>
      </c>
      <c r="AH386" s="498">
        <f>U386*'Salary Level'!$M391</f>
        <v>0</v>
      </c>
      <c r="AI386" s="498">
        <f>V386*'Salary Level'!$M391</f>
        <v>34080</v>
      </c>
      <c r="AJ386" s="498">
        <f>V386*'Salary Level'!$M391</f>
        <v>34080</v>
      </c>
      <c r="AK386" s="602">
        <f t="shared" si="36"/>
        <v>68160</v>
      </c>
    </row>
    <row r="387" spans="1:37" ht="15" customHeight="1">
      <c r="A387" s="442"/>
      <c r="B387" s="457"/>
      <c r="C387" s="223"/>
      <c r="D387" s="225"/>
      <c r="E387" s="214" t="str">
        <f>Manning!E392</f>
        <v>TEPANIYAKI COMMIS</v>
      </c>
      <c r="F387" s="214">
        <f>Manning!F392</f>
        <v>0</v>
      </c>
      <c r="G387" s="252">
        <f>Manning!H392</f>
        <v>4</v>
      </c>
      <c r="H387" s="252" t="str">
        <f>Manning!I392</f>
        <v>L</v>
      </c>
      <c r="I387" s="252" t="str">
        <f>Manning!J392</f>
        <v>L6</v>
      </c>
      <c r="J387" s="252"/>
      <c r="K387" s="252">
        <f>Manning!K392</f>
        <v>0</v>
      </c>
      <c r="L387" s="252">
        <f>Manning!L392</f>
        <v>0</v>
      </c>
      <c r="M387" s="252">
        <f>Manning!M392</f>
        <v>0</v>
      </c>
      <c r="N387" s="252">
        <f>Manning!N392</f>
        <v>0</v>
      </c>
      <c r="O387" s="252">
        <f>Manning!O392</f>
        <v>0</v>
      </c>
      <c r="P387" s="252">
        <f>Manning!P392</f>
        <v>0</v>
      </c>
      <c r="Q387" s="252">
        <f>Manning!Q392</f>
        <v>0</v>
      </c>
      <c r="R387" s="252">
        <f>Manning!R392</f>
        <v>0</v>
      </c>
      <c r="S387" s="252">
        <f>Manning!S392</f>
        <v>0</v>
      </c>
      <c r="T387" s="252">
        <f>Manning!T392</f>
        <v>0</v>
      </c>
      <c r="U387" s="252">
        <f>Manning!U392</f>
        <v>0</v>
      </c>
      <c r="V387" s="252">
        <f>Manning!W392</f>
        <v>4</v>
      </c>
      <c r="W387" s="146"/>
      <c r="X387" s="498">
        <f>K387*'Salary Level'!$M392</f>
        <v>0</v>
      </c>
      <c r="Y387" s="498">
        <f>L387*'Salary Level'!$M392</f>
        <v>0</v>
      </c>
      <c r="Z387" s="498">
        <f>M387*'Salary Level'!$M392</f>
        <v>0</v>
      </c>
      <c r="AA387" s="498">
        <f>N387*'Salary Level'!$M392</f>
        <v>0</v>
      </c>
      <c r="AB387" s="498">
        <f>O387*'Salary Level'!$M392</f>
        <v>0</v>
      </c>
      <c r="AC387" s="498">
        <f>P387*'Salary Level'!$M392</f>
        <v>0</v>
      </c>
      <c r="AD387" s="498">
        <f>Q387*'Salary Level'!$M392</f>
        <v>0</v>
      </c>
      <c r="AE387" s="498">
        <f>R387*'Salary Level'!$M392</f>
        <v>0</v>
      </c>
      <c r="AF387" s="498">
        <f>S387*'Salary Level'!$M392</f>
        <v>0</v>
      </c>
      <c r="AG387" s="498">
        <f>T387*'Salary Level'!$M392</f>
        <v>0</v>
      </c>
      <c r="AH387" s="498">
        <f>U387*'Salary Level'!$M392</f>
        <v>0</v>
      </c>
      <c r="AI387" s="498">
        <f>V387*'Salary Level'!$M392</f>
        <v>22720</v>
      </c>
      <c r="AJ387" s="498">
        <f>V387*'Salary Level'!$M392</f>
        <v>22720</v>
      </c>
      <c r="AK387" s="602">
        <f t="shared" si="36"/>
        <v>45440</v>
      </c>
    </row>
    <row r="388" spans="1:37" ht="15" customHeight="1">
      <c r="A388" s="442"/>
      <c r="B388" s="457"/>
      <c r="C388" s="223"/>
      <c r="D388" s="225"/>
      <c r="E388" s="214" t="str">
        <f>Manning!E393</f>
        <v>ADDITIONAL POSITION 1</v>
      </c>
      <c r="F388" s="214"/>
      <c r="G388" s="252">
        <f>Manning!H393</f>
        <v>0</v>
      </c>
      <c r="H388" s="252" t="str">
        <f>Manning!I393</f>
        <v>L</v>
      </c>
      <c r="I388" s="252">
        <f>Manning!J393</f>
        <v>0</v>
      </c>
      <c r="J388" s="252"/>
      <c r="K388" s="252">
        <f>Manning!K393</f>
        <v>0</v>
      </c>
      <c r="L388" s="252">
        <f>Manning!L393</f>
        <v>0</v>
      </c>
      <c r="M388" s="252">
        <f>Manning!M393</f>
        <v>0</v>
      </c>
      <c r="N388" s="252">
        <f>Manning!N393</f>
        <v>0</v>
      </c>
      <c r="O388" s="252">
        <f>Manning!O393</f>
        <v>0</v>
      </c>
      <c r="P388" s="252">
        <f>Manning!P393</f>
        <v>0</v>
      </c>
      <c r="Q388" s="252">
        <f>Manning!Q393</f>
        <v>0</v>
      </c>
      <c r="R388" s="252">
        <f>Manning!R393</f>
        <v>0</v>
      </c>
      <c r="S388" s="252">
        <f>Manning!S393</f>
        <v>0</v>
      </c>
      <c r="T388" s="252">
        <f>Manning!T393</f>
        <v>0</v>
      </c>
      <c r="U388" s="252">
        <f>Manning!U393</f>
        <v>0</v>
      </c>
      <c r="V388" s="252">
        <f>Manning!W393</f>
        <v>0</v>
      </c>
      <c r="W388" s="146"/>
      <c r="X388" s="498">
        <f>K388*'Salary Level'!$M393</f>
        <v>0</v>
      </c>
      <c r="Y388" s="498">
        <f>L388*'Salary Level'!$M393</f>
        <v>0</v>
      </c>
      <c r="Z388" s="498">
        <f>M388*'Salary Level'!$M393</f>
        <v>0</v>
      </c>
      <c r="AA388" s="498">
        <f>N388*'Salary Level'!$M393</f>
        <v>0</v>
      </c>
      <c r="AB388" s="498">
        <f>O388*'Salary Level'!$M393</f>
        <v>0</v>
      </c>
      <c r="AC388" s="498">
        <f>P388*'Salary Level'!$M393</f>
        <v>0</v>
      </c>
      <c r="AD388" s="498">
        <f>Q388*'Salary Level'!$M393</f>
        <v>0</v>
      </c>
      <c r="AE388" s="498">
        <f>R388*'Salary Level'!$M393</f>
        <v>0</v>
      </c>
      <c r="AF388" s="498">
        <f>S388*'Salary Level'!$M393</f>
        <v>0</v>
      </c>
      <c r="AG388" s="498">
        <f>T388*'Salary Level'!$M393</f>
        <v>0</v>
      </c>
      <c r="AH388" s="498">
        <f>U388*'Salary Level'!$M393</f>
        <v>0</v>
      </c>
      <c r="AI388" s="498">
        <f>V388*'Salary Level'!$M393</f>
        <v>0</v>
      </c>
      <c r="AJ388" s="498">
        <f>V388*'Salary Level'!$M393</f>
        <v>0</v>
      </c>
      <c r="AK388" s="602">
        <f t="shared" si="36"/>
        <v>0</v>
      </c>
    </row>
    <row r="389" spans="1:37" ht="15" customHeight="1">
      <c r="A389" s="442"/>
      <c r="B389" s="457"/>
      <c r="C389" s="223"/>
      <c r="D389" s="225"/>
      <c r="E389" s="214" t="str">
        <f>Manning!E394</f>
        <v>ADDITIONAL POSITION 2</v>
      </c>
      <c r="F389" s="214"/>
      <c r="G389" s="252">
        <f>Manning!H394</f>
        <v>0</v>
      </c>
      <c r="H389" s="252" t="str">
        <f>Manning!I394</f>
        <v>L</v>
      </c>
      <c r="I389" s="252">
        <f>Manning!J394</f>
        <v>0</v>
      </c>
      <c r="J389" s="252"/>
      <c r="K389" s="252">
        <f>Manning!K394</f>
        <v>0</v>
      </c>
      <c r="L389" s="252">
        <f>Manning!L394</f>
        <v>0</v>
      </c>
      <c r="M389" s="252">
        <f>Manning!M394</f>
        <v>0</v>
      </c>
      <c r="N389" s="252">
        <f>Manning!N394</f>
        <v>0</v>
      </c>
      <c r="O389" s="252">
        <f>Manning!O394</f>
        <v>0</v>
      </c>
      <c r="P389" s="252">
        <f>Manning!P394</f>
        <v>0</v>
      </c>
      <c r="Q389" s="252">
        <f>Manning!Q394</f>
        <v>0</v>
      </c>
      <c r="R389" s="252">
        <f>Manning!R394</f>
        <v>0</v>
      </c>
      <c r="S389" s="252">
        <f>Manning!S394</f>
        <v>0</v>
      </c>
      <c r="T389" s="252">
        <f>Manning!T394</f>
        <v>0</v>
      </c>
      <c r="U389" s="252">
        <f>Manning!U394</f>
        <v>0</v>
      </c>
      <c r="V389" s="252">
        <f>Manning!W394</f>
        <v>0</v>
      </c>
      <c r="W389" s="146"/>
      <c r="X389" s="498">
        <f>K389*'Salary Level'!$M394</f>
        <v>0</v>
      </c>
      <c r="Y389" s="498">
        <f>L389*'Salary Level'!$M394</f>
        <v>0</v>
      </c>
      <c r="Z389" s="498">
        <f>M389*'Salary Level'!$M394</f>
        <v>0</v>
      </c>
      <c r="AA389" s="498">
        <f>N389*'Salary Level'!$M394</f>
        <v>0</v>
      </c>
      <c r="AB389" s="498">
        <f>O389*'Salary Level'!$M394</f>
        <v>0</v>
      </c>
      <c r="AC389" s="498">
        <f>P389*'Salary Level'!$M394</f>
        <v>0</v>
      </c>
      <c r="AD389" s="498">
        <f>Q389*'Salary Level'!$M394</f>
        <v>0</v>
      </c>
      <c r="AE389" s="498">
        <f>R389*'Salary Level'!$M394</f>
        <v>0</v>
      </c>
      <c r="AF389" s="498">
        <f>S389*'Salary Level'!$M394</f>
        <v>0</v>
      </c>
      <c r="AG389" s="498">
        <f>T389*'Salary Level'!$M394</f>
        <v>0</v>
      </c>
      <c r="AH389" s="498">
        <f>U389*'Salary Level'!$M394</f>
        <v>0</v>
      </c>
      <c r="AI389" s="498">
        <f>V389*'Salary Level'!$M394</f>
        <v>0</v>
      </c>
      <c r="AJ389" s="498">
        <f>V389*'Salary Level'!$M394</f>
        <v>0</v>
      </c>
      <c r="AK389" s="602">
        <f t="shared" si="36"/>
        <v>0</v>
      </c>
    </row>
    <row r="390" spans="1:37" ht="15" customHeight="1">
      <c r="A390" s="442"/>
      <c r="B390" s="457"/>
      <c r="C390" s="223"/>
      <c r="D390" s="225"/>
      <c r="E390" s="214" t="str">
        <f>Manning!E395</f>
        <v>ADDITIONAL POSITION 3</v>
      </c>
      <c r="F390" s="214"/>
      <c r="G390" s="252">
        <f>Manning!H395</f>
        <v>0</v>
      </c>
      <c r="H390" s="252" t="str">
        <f>Manning!I395</f>
        <v>L</v>
      </c>
      <c r="I390" s="252">
        <f>Manning!J395</f>
        <v>0</v>
      </c>
      <c r="J390" s="252"/>
      <c r="K390" s="252">
        <f>Manning!K395</f>
        <v>0</v>
      </c>
      <c r="L390" s="252">
        <f>Manning!L395</f>
        <v>0</v>
      </c>
      <c r="M390" s="252">
        <f>Manning!M395</f>
        <v>0</v>
      </c>
      <c r="N390" s="252">
        <f>Manning!N395</f>
        <v>0</v>
      </c>
      <c r="O390" s="252">
        <f>Manning!O395</f>
        <v>0</v>
      </c>
      <c r="P390" s="252">
        <f>Manning!P395</f>
        <v>0</v>
      </c>
      <c r="Q390" s="252">
        <f>Manning!Q395</f>
        <v>0</v>
      </c>
      <c r="R390" s="252">
        <f>Manning!R395</f>
        <v>0</v>
      </c>
      <c r="S390" s="252">
        <f>Manning!S395</f>
        <v>0</v>
      </c>
      <c r="T390" s="252">
        <f>Manning!T395</f>
        <v>0</v>
      </c>
      <c r="U390" s="252">
        <f>Manning!U395</f>
        <v>0</v>
      </c>
      <c r="V390" s="252">
        <f>Manning!W395</f>
        <v>0</v>
      </c>
      <c r="W390" s="146"/>
      <c r="X390" s="498">
        <f>K390*'Salary Level'!$M395</f>
        <v>0</v>
      </c>
      <c r="Y390" s="498">
        <f>L390*'Salary Level'!$M395</f>
        <v>0</v>
      </c>
      <c r="Z390" s="498">
        <f>M390*'Salary Level'!$M395</f>
        <v>0</v>
      </c>
      <c r="AA390" s="498">
        <f>N390*'Salary Level'!$M395</f>
        <v>0</v>
      </c>
      <c r="AB390" s="498">
        <f>O390*'Salary Level'!$M395</f>
        <v>0</v>
      </c>
      <c r="AC390" s="498">
        <f>P390*'Salary Level'!$M395</f>
        <v>0</v>
      </c>
      <c r="AD390" s="498">
        <f>Q390*'Salary Level'!$M395</f>
        <v>0</v>
      </c>
      <c r="AE390" s="498">
        <f>R390*'Salary Level'!$M395</f>
        <v>0</v>
      </c>
      <c r="AF390" s="498">
        <f>S390*'Salary Level'!$M395</f>
        <v>0</v>
      </c>
      <c r="AG390" s="498">
        <f>T390*'Salary Level'!$M395</f>
        <v>0</v>
      </c>
      <c r="AH390" s="498">
        <f>U390*'Salary Level'!$M395</f>
        <v>0</v>
      </c>
      <c r="AI390" s="498">
        <f>V390*'Salary Level'!$M395</f>
        <v>0</v>
      </c>
      <c r="AJ390" s="498">
        <f>V390*'Salary Level'!$M395</f>
        <v>0</v>
      </c>
      <c r="AK390" s="602">
        <f t="shared" si="36"/>
        <v>0</v>
      </c>
    </row>
    <row r="391" spans="1:37" ht="15" customHeight="1">
      <c r="A391" s="442"/>
      <c r="B391" s="457"/>
      <c r="C391" s="223"/>
      <c r="D391" s="225"/>
      <c r="E391" s="216"/>
      <c r="F391" s="216"/>
      <c r="G391" s="216"/>
      <c r="H391" s="216"/>
      <c r="I391" s="216"/>
      <c r="J391" s="216"/>
      <c r="K391" s="274"/>
      <c r="L391" s="274"/>
      <c r="M391" s="274"/>
      <c r="N391" s="274"/>
      <c r="O391" s="274"/>
      <c r="P391" s="274"/>
      <c r="Q391" s="274"/>
      <c r="R391" s="274"/>
      <c r="S391" s="274"/>
      <c r="T391" s="274"/>
      <c r="U391" s="274"/>
      <c r="V391" s="274"/>
      <c r="W391" s="61"/>
      <c r="X391" s="499"/>
      <c r="Y391" s="499"/>
      <c r="Z391" s="499"/>
      <c r="AA391" s="499"/>
      <c r="AB391" s="499"/>
      <c r="AC391" s="499"/>
      <c r="AD391" s="499"/>
      <c r="AE391" s="499"/>
      <c r="AF391" s="499"/>
      <c r="AG391" s="499"/>
      <c r="AH391" s="499"/>
      <c r="AI391" s="499"/>
      <c r="AJ391" s="499"/>
      <c r="AK391" s="602">
        <f t="shared" si="36"/>
        <v>0</v>
      </c>
    </row>
    <row r="392" spans="1:37" ht="15" customHeight="1">
      <c r="A392" s="442"/>
      <c r="B392" s="457"/>
      <c r="C392" s="223"/>
      <c r="D392" s="211"/>
      <c r="E392" s="221" t="str">
        <f>"TOTAL "&amp;E382</f>
        <v>TOTAL TEPANIYAKI RESTAURANT</v>
      </c>
      <c r="F392" s="221"/>
      <c r="G392" s="229">
        <f>SUM(G383:G391)</f>
        <v>10</v>
      </c>
      <c r="H392" s="221"/>
      <c r="I392" s="221"/>
      <c r="J392" s="221"/>
      <c r="K392" s="226">
        <f>Manning!K397</f>
        <v>0</v>
      </c>
      <c r="L392" s="226">
        <f>Manning!L397</f>
        <v>0</v>
      </c>
      <c r="M392" s="226">
        <f>Manning!M397</f>
        <v>0</v>
      </c>
      <c r="N392" s="226">
        <f>Manning!N397</f>
        <v>0</v>
      </c>
      <c r="O392" s="226">
        <f>Manning!O397</f>
        <v>0</v>
      </c>
      <c r="P392" s="226">
        <f>Manning!P397</f>
        <v>0</v>
      </c>
      <c r="Q392" s="226">
        <f>Manning!Q397</f>
        <v>0</v>
      </c>
      <c r="R392" s="226">
        <f>Manning!R397</f>
        <v>0</v>
      </c>
      <c r="S392" s="226">
        <f>Manning!S397</f>
        <v>0</v>
      </c>
      <c r="T392" s="226">
        <f>Manning!T397</f>
        <v>1</v>
      </c>
      <c r="U392" s="226">
        <f>Manning!U397</f>
        <v>1</v>
      </c>
      <c r="V392" s="226">
        <f>Manning!W397</f>
        <v>10</v>
      </c>
      <c r="W392" s="58"/>
      <c r="X392" s="507">
        <f>SUM(X383:X391)</f>
        <v>0</v>
      </c>
      <c r="Y392" s="507">
        <f t="shared" ref="Y392:AI392" si="40">SUM(Y383:Y391)</f>
        <v>0</v>
      </c>
      <c r="Z392" s="507">
        <f t="shared" si="40"/>
        <v>0</v>
      </c>
      <c r="AA392" s="507">
        <f t="shared" si="40"/>
        <v>0</v>
      </c>
      <c r="AB392" s="507">
        <f t="shared" si="40"/>
        <v>0</v>
      </c>
      <c r="AC392" s="507">
        <f t="shared" si="40"/>
        <v>0</v>
      </c>
      <c r="AD392" s="507">
        <f t="shared" si="40"/>
        <v>0</v>
      </c>
      <c r="AE392" s="507">
        <f t="shared" si="40"/>
        <v>0</v>
      </c>
      <c r="AF392" s="507">
        <f t="shared" si="40"/>
        <v>0</v>
      </c>
      <c r="AG392" s="507">
        <f t="shared" si="40"/>
        <v>17040</v>
      </c>
      <c r="AH392" s="507">
        <f t="shared" si="40"/>
        <v>17040</v>
      </c>
      <c r="AI392" s="507">
        <f t="shared" si="40"/>
        <v>85200</v>
      </c>
      <c r="AJ392" s="507">
        <f>SUM(AJ383:AJ391)</f>
        <v>85200</v>
      </c>
      <c r="AK392" s="602">
        <f t="shared" si="36"/>
        <v>204480</v>
      </c>
    </row>
    <row r="393" spans="1:37" ht="15" customHeight="1">
      <c r="A393" s="442"/>
      <c r="B393" s="457"/>
      <c r="C393" s="223"/>
      <c r="D393" s="245"/>
      <c r="E393" s="246"/>
      <c r="F393" s="246"/>
      <c r="G393" s="246"/>
      <c r="H393" s="246"/>
      <c r="I393" s="246"/>
      <c r="J393" s="246"/>
      <c r="K393" s="286"/>
      <c r="L393" s="286"/>
      <c r="M393" s="286"/>
      <c r="N393" s="286"/>
      <c r="O393" s="286"/>
      <c r="P393" s="286"/>
      <c r="Q393" s="286"/>
      <c r="R393" s="286"/>
      <c r="S393" s="286"/>
      <c r="T393" s="286"/>
      <c r="U393" s="286"/>
      <c r="V393" s="286"/>
      <c r="W393" s="25"/>
      <c r="X393" s="601"/>
      <c r="Y393" s="601"/>
      <c r="Z393" s="601"/>
      <c r="AA393" s="601"/>
      <c r="AB393" s="601"/>
      <c r="AC393" s="601"/>
      <c r="AD393" s="601"/>
      <c r="AE393" s="601"/>
      <c r="AF393" s="601"/>
      <c r="AG393" s="601"/>
      <c r="AH393" s="601"/>
      <c r="AI393" s="601"/>
      <c r="AJ393" s="610"/>
      <c r="AK393" s="602">
        <f t="shared" si="36"/>
        <v>0</v>
      </c>
    </row>
    <row r="394" spans="1:37" ht="15" customHeight="1">
      <c r="A394" s="442"/>
      <c r="B394" s="457"/>
      <c r="C394" s="223"/>
      <c r="D394" s="211"/>
      <c r="E394" s="212" t="str">
        <f>Manning!E399</f>
        <v xml:space="preserve">ADDITIONAL KITCHEN CONCEPT </v>
      </c>
      <c r="F394" s="212"/>
      <c r="G394" s="212"/>
      <c r="H394" s="212"/>
      <c r="I394" s="212"/>
      <c r="J394" s="212"/>
      <c r="K394" s="276"/>
      <c r="L394" s="276"/>
      <c r="M394" s="276"/>
      <c r="N394" s="276"/>
      <c r="O394" s="276"/>
      <c r="P394" s="276"/>
      <c r="Q394" s="276"/>
      <c r="R394" s="276"/>
      <c r="S394" s="276"/>
      <c r="T394" s="276"/>
      <c r="U394" s="276"/>
      <c r="V394" s="276"/>
      <c r="W394" s="69"/>
      <c r="X394" s="510"/>
      <c r="Y394" s="510"/>
      <c r="Z394" s="510"/>
      <c r="AA394" s="510"/>
      <c r="AB394" s="510"/>
      <c r="AC394" s="510"/>
      <c r="AD394" s="510"/>
      <c r="AE394" s="510"/>
      <c r="AF394" s="510"/>
      <c r="AG394" s="510"/>
      <c r="AH394" s="510"/>
      <c r="AI394" s="510"/>
      <c r="AJ394" s="510"/>
      <c r="AK394" s="602">
        <f t="shared" si="36"/>
        <v>0</v>
      </c>
    </row>
    <row r="395" spans="1:37" ht="15" customHeight="1">
      <c r="A395" s="442"/>
      <c r="B395" s="457"/>
      <c r="C395" s="223"/>
      <c r="D395" s="225"/>
      <c r="E395" s="213"/>
      <c r="F395" s="213"/>
      <c r="G395" s="213"/>
      <c r="H395" s="213"/>
      <c r="I395" s="213"/>
      <c r="J395" s="213"/>
      <c r="K395" s="277"/>
      <c r="L395" s="277"/>
      <c r="M395" s="277"/>
      <c r="N395" s="277"/>
      <c r="O395" s="277"/>
      <c r="P395" s="277"/>
      <c r="Q395" s="277"/>
      <c r="R395" s="277"/>
      <c r="S395" s="277"/>
      <c r="T395" s="277"/>
      <c r="U395" s="277"/>
      <c r="V395" s="277"/>
      <c r="W395" s="55"/>
      <c r="X395" s="497"/>
      <c r="Y395" s="497"/>
      <c r="Z395" s="497"/>
      <c r="AA395" s="497"/>
      <c r="AB395" s="497"/>
      <c r="AC395" s="497"/>
      <c r="AD395" s="497"/>
      <c r="AE395" s="497"/>
      <c r="AF395" s="497"/>
      <c r="AG395" s="497"/>
      <c r="AH395" s="497"/>
      <c r="AI395" s="497"/>
      <c r="AJ395" s="497"/>
      <c r="AK395" s="602">
        <f t="shared" si="36"/>
        <v>0</v>
      </c>
    </row>
    <row r="396" spans="1:37" ht="15" customHeight="1">
      <c r="A396" s="442"/>
      <c r="B396" s="457"/>
      <c r="C396" s="223"/>
      <c r="D396" s="225"/>
      <c r="E396" s="214" t="str">
        <f>Manning!E401</f>
        <v>HEAD CHEF</v>
      </c>
      <c r="F396" s="214">
        <f>Manning!F401</f>
        <v>0</v>
      </c>
      <c r="G396" s="252">
        <f>Manning!H401</f>
        <v>0</v>
      </c>
      <c r="H396" s="252" t="str">
        <f>Manning!I401</f>
        <v>L</v>
      </c>
      <c r="I396" s="252">
        <f>Manning!J401</f>
        <v>0</v>
      </c>
      <c r="J396" s="252"/>
      <c r="K396" s="252">
        <f>Manning!K401</f>
        <v>0</v>
      </c>
      <c r="L396" s="252">
        <f>Manning!L401</f>
        <v>0</v>
      </c>
      <c r="M396" s="252">
        <f>Manning!M401</f>
        <v>0</v>
      </c>
      <c r="N396" s="252">
        <f>Manning!N401</f>
        <v>0</v>
      </c>
      <c r="O396" s="252">
        <f>Manning!O401</f>
        <v>0</v>
      </c>
      <c r="P396" s="252">
        <f>Manning!P401</f>
        <v>0</v>
      </c>
      <c r="Q396" s="252">
        <f>Manning!Q401</f>
        <v>0</v>
      </c>
      <c r="R396" s="252">
        <f>Manning!R401</f>
        <v>0</v>
      </c>
      <c r="S396" s="252">
        <f>Manning!S401</f>
        <v>0</v>
      </c>
      <c r="T396" s="252">
        <f>Manning!T401</f>
        <v>0</v>
      </c>
      <c r="U396" s="252">
        <f>Manning!U401</f>
        <v>0</v>
      </c>
      <c r="V396" s="252">
        <f>Manning!W401</f>
        <v>0</v>
      </c>
      <c r="W396" s="146"/>
      <c r="X396" s="498">
        <f>K396*'Salary Level'!$M401</f>
        <v>0</v>
      </c>
      <c r="Y396" s="498">
        <f>L396*'Salary Level'!$M401</f>
        <v>0</v>
      </c>
      <c r="Z396" s="498">
        <f>M396*'Salary Level'!$M401</f>
        <v>0</v>
      </c>
      <c r="AA396" s="498">
        <f>N396*'Salary Level'!$M401</f>
        <v>0</v>
      </c>
      <c r="AB396" s="498">
        <f>O396*'Salary Level'!$M401</f>
        <v>0</v>
      </c>
      <c r="AC396" s="498">
        <f>P396*'Salary Level'!$M401</f>
        <v>0</v>
      </c>
      <c r="AD396" s="498">
        <f>Q396*'Salary Level'!$M401</f>
        <v>0</v>
      </c>
      <c r="AE396" s="498">
        <f>R396*'Salary Level'!$M401</f>
        <v>0</v>
      </c>
      <c r="AF396" s="498">
        <f>S396*'Salary Level'!$M401</f>
        <v>0</v>
      </c>
      <c r="AG396" s="498">
        <f>T396*'Salary Level'!$M401</f>
        <v>0</v>
      </c>
      <c r="AH396" s="498">
        <f>U396*'Salary Level'!$M401</f>
        <v>0</v>
      </c>
      <c r="AI396" s="498">
        <f>V396*'Salary Level'!$M401</f>
        <v>0</v>
      </c>
      <c r="AJ396" s="498">
        <f>V396*'Salary Level'!$M401</f>
        <v>0</v>
      </c>
      <c r="AK396" s="602">
        <f t="shared" si="36"/>
        <v>0</v>
      </c>
    </row>
    <row r="397" spans="1:37" ht="15" customHeight="1">
      <c r="A397" s="442"/>
      <c r="B397" s="457"/>
      <c r="C397" s="223"/>
      <c r="D397" s="225"/>
      <c r="E397" s="214" t="str">
        <f>Manning!E402</f>
        <v>SOUS CHEF</v>
      </c>
      <c r="F397" s="214">
        <f>Manning!F402</f>
        <v>0</v>
      </c>
      <c r="G397" s="252">
        <f>Manning!H402</f>
        <v>0</v>
      </c>
      <c r="H397" s="252" t="str">
        <f>Manning!I402</f>
        <v>L</v>
      </c>
      <c r="I397" s="252">
        <f>Manning!J402</f>
        <v>0</v>
      </c>
      <c r="J397" s="252"/>
      <c r="K397" s="252">
        <f>Manning!K402</f>
        <v>0</v>
      </c>
      <c r="L397" s="252">
        <f>Manning!L402</f>
        <v>0</v>
      </c>
      <c r="M397" s="252">
        <f>Manning!M402</f>
        <v>0</v>
      </c>
      <c r="N397" s="252">
        <f>Manning!N402</f>
        <v>0</v>
      </c>
      <c r="O397" s="252">
        <f>Manning!O402</f>
        <v>0</v>
      </c>
      <c r="P397" s="252">
        <f>Manning!P402</f>
        <v>0</v>
      </c>
      <c r="Q397" s="252">
        <f>Manning!Q402</f>
        <v>0</v>
      </c>
      <c r="R397" s="252">
        <f>Manning!R402</f>
        <v>0</v>
      </c>
      <c r="S397" s="252">
        <f>Manning!S402</f>
        <v>0</v>
      </c>
      <c r="T397" s="252">
        <f>Manning!T402</f>
        <v>0</v>
      </c>
      <c r="U397" s="252">
        <f>Manning!U402</f>
        <v>0</v>
      </c>
      <c r="V397" s="252">
        <f>Manning!W402</f>
        <v>0</v>
      </c>
      <c r="W397" s="146"/>
      <c r="X397" s="498">
        <f>K397*'Salary Level'!$M402</f>
        <v>0</v>
      </c>
      <c r="Y397" s="498">
        <f>L397*'Salary Level'!$M402</f>
        <v>0</v>
      </c>
      <c r="Z397" s="498">
        <f>M397*'Salary Level'!$M402</f>
        <v>0</v>
      </c>
      <c r="AA397" s="498">
        <f>N397*'Salary Level'!$M402</f>
        <v>0</v>
      </c>
      <c r="AB397" s="498">
        <f>O397*'Salary Level'!$M402</f>
        <v>0</v>
      </c>
      <c r="AC397" s="498">
        <f>P397*'Salary Level'!$M402</f>
        <v>0</v>
      </c>
      <c r="AD397" s="498">
        <f>Q397*'Salary Level'!$M402</f>
        <v>0</v>
      </c>
      <c r="AE397" s="498">
        <f>R397*'Salary Level'!$M402</f>
        <v>0</v>
      </c>
      <c r="AF397" s="498">
        <f>S397*'Salary Level'!$M402</f>
        <v>0</v>
      </c>
      <c r="AG397" s="498">
        <f>T397*'Salary Level'!$M402</f>
        <v>0</v>
      </c>
      <c r="AH397" s="498">
        <f>U397*'Salary Level'!$M402</f>
        <v>0</v>
      </c>
      <c r="AI397" s="498">
        <f>V397*'Salary Level'!$M402</f>
        <v>0</v>
      </c>
      <c r="AJ397" s="498">
        <f>V397*'Salary Level'!$M402</f>
        <v>0</v>
      </c>
      <c r="AK397" s="602">
        <f t="shared" si="36"/>
        <v>0</v>
      </c>
    </row>
    <row r="398" spans="1:37" ht="15" customHeight="1">
      <c r="A398" s="442"/>
      <c r="B398" s="457"/>
      <c r="C398" s="223"/>
      <c r="D398" s="225"/>
      <c r="E398" s="214" t="str">
        <f>Manning!E403</f>
        <v>CHEF DE PARTIE</v>
      </c>
      <c r="F398" s="214">
        <f>Manning!F403</f>
        <v>0</v>
      </c>
      <c r="G398" s="252">
        <f>Manning!H403</f>
        <v>0</v>
      </c>
      <c r="H398" s="252" t="str">
        <f>Manning!I403</f>
        <v>L</v>
      </c>
      <c r="I398" s="252">
        <f>Manning!J403</f>
        <v>0</v>
      </c>
      <c r="J398" s="252"/>
      <c r="K398" s="252">
        <f>Manning!K403</f>
        <v>0</v>
      </c>
      <c r="L398" s="252">
        <f>Manning!L403</f>
        <v>0</v>
      </c>
      <c r="M398" s="252">
        <f>Manning!M403</f>
        <v>0</v>
      </c>
      <c r="N398" s="252">
        <f>Manning!N403</f>
        <v>0</v>
      </c>
      <c r="O398" s="252">
        <f>Manning!O403</f>
        <v>0</v>
      </c>
      <c r="P398" s="252">
        <f>Manning!P403</f>
        <v>0</v>
      </c>
      <c r="Q398" s="252">
        <f>Manning!Q403</f>
        <v>0</v>
      </c>
      <c r="R398" s="252">
        <f>Manning!R403</f>
        <v>0</v>
      </c>
      <c r="S398" s="252">
        <f>Manning!S403</f>
        <v>0</v>
      </c>
      <c r="T398" s="252">
        <f>Manning!T403</f>
        <v>0</v>
      </c>
      <c r="U398" s="252">
        <f>Manning!U403</f>
        <v>0</v>
      </c>
      <c r="V398" s="252">
        <f>Manning!W403</f>
        <v>0</v>
      </c>
      <c r="W398" s="146"/>
      <c r="X398" s="498">
        <f>K398*'Salary Level'!$M403</f>
        <v>0</v>
      </c>
      <c r="Y398" s="498">
        <f>L398*'Salary Level'!$M403</f>
        <v>0</v>
      </c>
      <c r="Z398" s="498">
        <f>M398*'Salary Level'!$M403</f>
        <v>0</v>
      </c>
      <c r="AA398" s="498">
        <f>N398*'Salary Level'!$M403</f>
        <v>0</v>
      </c>
      <c r="AB398" s="498">
        <f>O398*'Salary Level'!$M403</f>
        <v>0</v>
      </c>
      <c r="AC398" s="498">
        <f>P398*'Salary Level'!$M403</f>
        <v>0</v>
      </c>
      <c r="AD398" s="498">
        <f>Q398*'Salary Level'!$M403</f>
        <v>0</v>
      </c>
      <c r="AE398" s="498">
        <f>R398*'Salary Level'!$M403</f>
        <v>0</v>
      </c>
      <c r="AF398" s="498">
        <f>S398*'Salary Level'!$M403</f>
        <v>0</v>
      </c>
      <c r="AG398" s="498">
        <f>T398*'Salary Level'!$M403</f>
        <v>0</v>
      </c>
      <c r="AH398" s="498">
        <f>U398*'Salary Level'!$M403</f>
        <v>0</v>
      </c>
      <c r="AI398" s="498">
        <f>V398*'Salary Level'!$M403</f>
        <v>0</v>
      </c>
      <c r="AJ398" s="498">
        <f>V398*'Salary Level'!$M403</f>
        <v>0</v>
      </c>
      <c r="AK398" s="602">
        <f t="shared" si="36"/>
        <v>0</v>
      </c>
    </row>
    <row r="399" spans="1:37" ht="15" customHeight="1">
      <c r="A399" s="442"/>
      <c r="B399" s="457"/>
      <c r="C399" s="223"/>
      <c r="D399" s="225"/>
      <c r="E399" s="214" t="str">
        <f>Manning!E404</f>
        <v>COOK</v>
      </c>
      <c r="F399" s="214">
        <f>Manning!F404</f>
        <v>0</v>
      </c>
      <c r="G399" s="252">
        <f>Manning!H404</f>
        <v>0</v>
      </c>
      <c r="H399" s="252" t="str">
        <f>Manning!I404</f>
        <v>L</v>
      </c>
      <c r="I399" s="252">
        <f>Manning!J404</f>
        <v>0</v>
      </c>
      <c r="J399" s="252"/>
      <c r="K399" s="252">
        <f>Manning!K404</f>
        <v>0</v>
      </c>
      <c r="L399" s="252">
        <f>Manning!L404</f>
        <v>0</v>
      </c>
      <c r="M399" s="252">
        <f>Manning!M404</f>
        <v>0</v>
      </c>
      <c r="N399" s="252">
        <f>Manning!N404</f>
        <v>0</v>
      </c>
      <c r="O399" s="252">
        <f>Manning!O404</f>
        <v>0</v>
      </c>
      <c r="P399" s="252">
        <f>Manning!P404</f>
        <v>0</v>
      </c>
      <c r="Q399" s="252">
        <f>Manning!Q404</f>
        <v>0</v>
      </c>
      <c r="R399" s="252">
        <f>Manning!R404</f>
        <v>0</v>
      </c>
      <c r="S399" s="252">
        <f>Manning!S404</f>
        <v>0</v>
      </c>
      <c r="T399" s="252">
        <f>Manning!T404</f>
        <v>0</v>
      </c>
      <c r="U399" s="252">
        <f>Manning!U404</f>
        <v>0</v>
      </c>
      <c r="V399" s="252">
        <f>Manning!W404</f>
        <v>0</v>
      </c>
      <c r="W399" s="146"/>
      <c r="X399" s="498">
        <f>K399*'Salary Level'!$M404</f>
        <v>0</v>
      </c>
      <c r="Y399" s="498">
        <f>L399*'Salary Level'!$M404</f>
        <v>0</v>
      </c>
      <c r="Z399" s="498">
        <f>M399*'Salary Level'!$M404</f>
        <v>0</v>
      </c>
      <c r="AA399" s="498">
        <f>N399*'Salary Level'!$M404</f>
        <v>0</v>
      </c>
      <c r="AB399" s="498">
        <f>O399*'Salary Level'!$M404</f>
        <v>0</v>
      </c>
      <c r="AC399" s="498">
        <f>P399*'Salary Level'!$M404</f>
        <v>0</v>
      </c>
      <c r="AD399" s="498">
        <f>Q399*'Salary Level'!$M404</f>
        <v>0</v>
      </c>
      <c r="AE399" s="498">
        <f>R399*'Salary Level'!$M404</f>
        <v>0</v>
      </c>
      <c r="AF399" s="498">
        <f>S399*'Salary Level'!$M404</f>
        <v>0</v>
      </c>
      <c r="AG399" s="498">
        <f>T399*'Salary Level'!$M404</f>
        <v>0</v>
      </c>
      <c r="AH399" s="498">
        <f>U399*'Salary Level'!$M404</f>
        <v>0</v>
      </c>
      <c r="AI399" s="498">
        <f>V399*'Salary Level'!$M404</f>
        <v>0</v>
      </c>
      <c r="AJ399" s="498">
        <f>V399*'Salary Level'!$M404</f>
        <v>0</v>
      </c>
      <c r="AK399" s="602">
        <f t="shared" si="36"/>
        <v>0</v>
      </c>
    </row>
    <row r="400" spans="1:37" ht="15" customHeight="1">
      <c r="A400" s="442"/>
      <c r="B400" s="457"/>
      <c r="C400" s="223"/>
      <c r="D400" s="225"/>
      <c r="E400" s="214" t="str">
        <f>Manning!E405</f>
        <v>ADDITIONAL POSITION 1</v>
      </c>
      <c r="F400" s="214"/>
      <c r="G400" s="252">
        <f>Manning!H405</f>
        <v>0</v>
      </c>
      <c r="H400" s="252" t="str">
        <f>Manning!I405</f>
        <v>L</v>
      </c>
      <c r="I400" s="252">
        <f>Manning!J405</f>
        <v>0</v>
      </c>
      <c r="J400" s="252"/>
      <c r="K400" s="252">
        <f>Manning!K405</f>
        <v>0</v>
      </c>
      <c r="L400" s="252">
        <f>Manning!L405</f>
        <v>0</v>
      </c>
      <c r="M400" s="252">
        <f>Manning!M405</f>
        <v>0</v>
      </c>
      <c r="N400" s="252">
        <f>Manning!N405</f>
        <v>0</v>
      </c>
      <c r="O400" s="252">
        <f>Manning!O405</f>
        <v>0</v>
      </c>
      <c r="P400" s="252">
        <f>Manning!P405</f>
        <v>0</v>
      </c>
      <c r="Q400" s="252">
        <f>Manning!Q405</f>
        <v>0</v>
      </c>
      <c r="R400" s="252">
        <f>Manning!R405</f>
        <v>0</v>
      </c>
      <c r="S400" s="252">
        <f>Manning!S405</f>
        <v>0</v>
      </c>
      <c r="T400" s="252">
        <f>Manning!T405</f>
        <v>0</v>
      </c>
      <c r="U400" s="252">
        <f>Manning!U405</f>
        <v>0</v>
      </c>
      <c r="V400" s="252">
        <f>Manning!W405</f>
        <v>0</v>
      </c>
      <c r="W400" s="146"/>
      <c r="X400" s="498">
        <f>K400*'Salary Level'!$M405</f>
        <v>0</v>
      </c>
      <c r="Y400" s="498">
        <f>L400*'Salary Level'!$M405</f>
        <v>0</v>
      </c>
      <c r="Z400" s="498">
        <f>M400*'Salary Level'!$M405</f>
        <v>0</v>
      </c>
      <c r="AA400" s="498">
        <f>N400*'Salary Level'!$M405</f>
        <v>0</v>
      </c>
      <c r="AB400" s="498">
        <f>O400*'Salary Level'!$M405</f>
        <v>0</v>
      </c>
      <c r="AC400" s="498">
        <f>P400*'Salary Level'!$M405</f>
        <v>0</v>
      </c>
      <c r="AD400" s="498">
        <f>Q400*'Salary Level'!$M405</f>
        <v>0</v>
      </c>
      <c r="AE400" s="498">
        <f>R400*'Salary Level'!$M405</f>
        <v>0</v>
      </c>
      <c r="AF400" s="498">
        <f>S400*'Salary Level'!$M405</f>
        <v>0</v>
      </c>
      <c r="AG400" s="498">
        <f>T400*'Salary Level'!$M405</f>
        <v>0</v>
      </c>
      <c r="AH400" s="498">
        <f>U400*'Salary Level'!$M405</f>
        <v>0</v>
      </c>
      <c r="AI400" s="498">
        <f>V400*'Salary Level'!$M405</f>
        <v>0</v>
      </c>
      <c r="AJ400" s="498">
        <f>V400*'Salary Level'!$M405</f>
        <v>0</v>
      </c>
      <c r="AK400" s="602">
        <f t="shared" ref="AK400:AK463" si="41">SUM(X400:AJ400)</f>
        <v>0</v>
      </c>
    </row>
    <row r="401" spans="1:37" ht="15" customHeight="1">
      <c r="A401" s="442"/>
      <c r="B401" s="457"/>
      <c r="C401" s="223"/>
      <c r="D401" s="225"/>
      <c r="E401" s="214" t="str">
        <f>Manning!E406</f>
        <v>ADDITIONAL POSITION 2</v>
      </c>
      <c r="F401" s="214"/>
      <c r="G401" s="252">
        <f>Manning!H406</f>
        <v>0</v>
      </c>
      <c r="H401" s="252" t="str">
        <f>Manning!I406</f>
        <v>L</v>
      </c>
      <c r="I401" s="252">
        <f>Manning!J406</f>
        <v>0</v>
      </c>
      <c r="J401" s="252"/>
      <c r="K401" s="252">
        <f>Manning!K406</f>
        <v>0</v>
      </c>
      <c r="L401" s="252">
        <f>Manning!L406</f>
        <v>0</v>
      </c>
      <c r="M401" s="252">
        <f>Manning!M406</f>
        <v>0</v>
      </c>
      <c r="N401" s="252">
        <f>Manning!N406</f>
        <v>0</v>
      </c>
      <c r="O401" s="252">
        <f>Manning!O406</f>
        <v>0</v>
      </c>
      <c r="P401" s="252">
        <f>Manning!P406</f>
        <v>0</v>
      </c>
      <c r="Q401" s="252">
        <f>Manning!Q406</f>
        <v>0</v>
      </c>
      <c r="R401" s="252">
        <f>Manning!R406</f>
        <v>0</v>
      </c>
      <c r="S401" s="252">
        <f>Manning!S406</f>
        <v>0</v>
      </c>
      <c r="T401" s="252">
        <f>Manning!T406</f>
        <v>0</v>
      </c>
      <c r="U401" s="252">
        <f>Manning!U406</f>
        <v>0</v>
      </c>
      <c r="V401" s="252">
        <f>Manning!W406</f>
        <v>0</v>
      </c>
      <c r="W401" s="146"/>
      <c r="X401" s="498">
        <f>K401*'Salary Level'!$M406</f>
        <v>0</v>
      </c>
      <c r="Y401" s="498">
        <f>L401*'Salary Level'!$M406</f>
        <v>0</v>
      </c>
      <c r="Z401" s="498">
        <f>M401*'Salary Level'!$M406</f>
        <v>0</v>
      </c>
      <c r="AA401" s="498">
        <f>N401*'Salary Level'!$M406</f>
        <v>0</v>
      </c>
      <c r="AB401" s="498">
        <f>O401*'Salary Level'!$M406</f>
        <v>0</v>
      </c>
      <c r="AC401" s="498">
        <f>P401*'Salary Level'!$M406</f>
        <v>0</v>
      </c>
      <c r="AD401" s="498">
        <f>Q401*'Salary Level'!$M406</f>
        <v>0</v>
      </c>
      <c r="AE401" s="498">
        <f>R401*'Salary Level'!$M406</f>
        <v>0</v>
      </c>
      <c r="AF401" s="498">
        <f>S401*'Salary Level'!$M406</f>
        <v>0</v>
      </c>
      <c r="AG401" s="498">
        <f>T401*'Salary Level'!$M406</f>
        <v>0</v>
      </c>
      <c r="AH401" s="498">
        <f>U401*'Salary Level'!$M406</f>
        <v>0</v>
      </c>
      <c r="AI401" s="498">
        <f>V401*'Salary Level'!$M406</f>
        <v>0</v>
      </c>
      <c r="AJ401" s="498">
        <f>V401*'Salary Level'!$M406</f>
        <v>0</v>
      </c>
      <c r="AK401" s="602">
        <f t="shared" si="41"/>
        <v>0</v>
      </c>
    </row>
    <row r="402" spans="1:37" ht="15" customHeight="1">
      <c r="A402" s="442"/>
      <c r="B402" s="457"/>
      <c r="C402" s="223"/>
      <c r="D402" s="225"/>
      <c r="E402" s="214" t="str">
        <f>Manning!E407</f>
        <v>ADDITIONAL POSITION 3</v>
      </c>
      <c r="F402" s="214"/>
      <c r="G402" s="252">
        <f>Manning!H407</f>
        <v>0</v>
      </c>
      <c r="H402" s="252" t="str">
        <f>Manning!I407</f>
        <v>L</v>
      </c>
      <c r="I402" s="252">
        <f>Manning!J407</f>
        <v>0</v>
      </c>
      <c r="J402" s="252"/>
      <c r="K402" s="252">
        <f>Manning!K407</f>
        <v>0</v>
      </c>
      <c r="L402" s="252">
        <f>Manning!L407</f>
        <v>0</v>
      </c>
      <c r="M402" s="252">
        <f>Manning!M407</f>
        <v>0</v>
      </c>
      <c r="N402" s="252">
        <f>Manning!N407</f>
        <v>0</v>
      </c>
      <c r="O402" s="252">
        <f>Manning!O407</f>
        <v>0</v>
      </c>
      <c r="P402" s="252">
        <f>Manning!P407</f>
        <v>0</v>
      </c>
      <c r="Q402" s="252">
        <f>Manning!Q407</f>
        <v>0</v>
      </c>
      <c r="R402" s="252">
        <f>Manning!R407</f>
        <v>0</v>
      </c>
      <c r="S402" s="252">
        <f>Manning!S407</f>
        <v>0</v>
      </c>
      <c r="T402" s="252">
        <f>Manning!T407</f>
        <v>0</v>
      </c>
      <c r="U402" s="252">
        <f>Manning!U407</f>
        <v>0</v>
      </c>
      <c r="V402" s="252">
        <f>Manning!W407</f>
        <v>0</v>
      </c>
      <c r="W402" s="146"/>
      <c r="X402" s="498">
        <f>K402*'Salary Level'!$M407</f>
        <v>0</v>
      </c>
      <c r="Y402" s="498">
        <f>L402*'Salary Level'!$M407</f>
        <v>0</v>
      </c>
      <c r="Z402" s="498">
        <f>M402*'Salary Level'!$M407</f>
        <v>0</v>
      </c>
      <c r="AA402" s="498">
        <f>N402*'Salary Level'!$M407</f>
        <v>0</v>
      </c>
      <c r="AB402" s="498">
        <f>O402*'Salary Level'!$M407</f>
        <v>0</v>
      </c>
      <c r="AC402" s="498">
        <f>P402*'Salary Level'!$M407</f>
        <v>0</v>
      </c>
      <c r="AD402" s="498">
        <f>Q402*'Salary Level'!$M407</f>
        <v>0</v>
      </c>
      <c r="AE402" s="498">
        <f>R402*'Salary Level'!$M407</f>
        <v>0</v>
      </c>
      <c r="AF402" s="498">
        <f>S402*'Salary Level'!$M407</f>
        <v>0</v>
      </c>
      <c r="AG402" s="498">
        <f>T402*'Salary Level'!$M407</f>
        <v>0</v>
      </c>
      <c r="AH402" s="498">
        <f>U402*'Salary Level'!$M407</f>
        <v>0</v>
      </c>
      <c r="AI402" s="498">
        <f>V402*'Salary Level'!$M407</f>
        <v>0</v>
      </c>
      <c r="AJ402" s="498">
        <f>V402*'Salary Level'!$M407</f>
        <v>0</v>
      </c>
      <c r="AK402" s="602">
        <f t="shared" si="41"/>
        <v>0</v>
      </c>
    </row>
    <row r="403" spans="1:37" ht="15" customHeight="1">
      <c r="A403" s="442"/>
      <c r="B403" s="457"/>
      <c r="C403" s="223"/>
      <c r="D403" s="225"/>
      <c r="E403" s="216"/>
      <c r="F403" s="216"/>
      <c r="G403" s="216"/>
      <c r="H403" s="216"/>
      <c r="I403" s="216"/>
      <c r="J403" s="216"/>
      <c r="K403" s="274"/>
      <c r="L403" s="274"/>
      <c r="M403" s="274"/>
      <c r="N403" s="274"/>
      <c r="O403" s="274"/>
      <c r="P403" s="274"/>
      <c r="Q403" s="274"/>
      <c r="R403" s="274"/>
      <c r="S403" s="274"/>
      <c r="T403" s="274"/>
      <c r="U403" s="274"/>
      <c r="V403" s="274"/>
      <c r="W403" s="61"/>
      <c r="X403" s="499"/>
      <c r="Y403" s="499"/>
      <c r="Z403" s="499"/>
      <c r="AA403" s="499"/>
      <c r="AB403" s="499"/>
      <c r="AC403" s="499"/>
      <c r="AD403" s="499"/>
      <c r="AE403" s="499"/>
      <c r="AF403" s="499"/>
      <c r="AG403" s="499"/>
      <c r="AH403" s="499"/>
      <c r="AI403" s="499"/>
      <c r="AJ403" s="499"/>
      <c r="AK403" s="602">
        <f t="shared" si="41"/>
        <v>0</v>
      </c>
    </row>
    <row r="404" spans="1:37" ht="15" customHeight="1">
      <c r="A404" s="442"/>
      <c r="B404" s="457"/>
      <c r="C404" s="223"/>
      <c r="D404" s="211"/>
      <c r="E404" s="221" t="str">
        <f>"TOTAL "&amp;E394</f>
        <v xml:space="preserve">TOTAL ADDITIONAL KITCHEN CONCEPT </v>
      </c>
      <c r="F404" s="221"/>
      <c r="G404" s="229">
        <f>SUM(G395:G403)</f>
        <v>0</v>
      </c>
      <c r="H404" s="221"/>
      <c r="I404" s="221"/>
      <c r="J404" s="221"/>
      <c r="K404" s="226">
        <f>Manning!K409</f>
        <v>0</v>
      </c>
      <c r="L404" s="226">
        <f>Manning!L409</f>
        <v>0</v>
      </c>
      <c r="M404" s="226">
        <f>Manning!M409</f>
        <v>0</v>
      </c>
      <c r="N404" s="226">
        <f>Manning!N409</f>
        <v>0</v>
      </c>
      <c r="O404" s="226">
        <f>Manning!O409</f>
        <v>0</v>
      </c>
      <c r="P404" s="226">
        <f>Manning!P409</f>
        <v>0</v>
      </c>
      <c r="Q404" s="226">
        <f>Manning!Q409</f>
        <v>0</v>
      </c>
      <c r="R404" s="226">
        <f>Manning!R409</f>
        <v>0</v>
      </c>
      <c r="S404" s="226">
        <f>Manning!S409</f>
        <v>0</v>
      </c>
      <c r="T404" s="226">
        <f>Manning!T409</f>
        <v>0</v>
      </c>
      <c r="U404" s="226">
        <f>Manning!U409</f>
        <v>0</v>
      </c>
      <c r="V404" s="226">
        <f>Manning!W409</f>
        <v>0</v>
      </c>
      <c r="W404" s="58"/>
      <c r="X404" s="507">
        <f>SUM(X395:X403)</f>
        <v>0</v>
      </c>
      <c r="Y404" s="507">
        <f t="shared" ref="Y404:AI404" si="42">SUM(Y395:Y403)</f>
        <v>0</v>
      </c>
      <c r="Z404" s="507">
        <f t="shared" si="42"/>
        <v>0</v>
      </c>
      <c r="AA404" s="507">
        <f t="shared" si="42"/>
        <v>0</v>
      </c>
      <c r="AB404" s="507">
        <f t="shared" si="42"/>
        <v>0</v>
      </c>
      <c r="AC404" s="507">
        <f t="shared" si="42"/>
        <v>0</v>
      </c>
      <c r="AD404" s="507">
        <f t="shared" si="42"/>
        <v>0</v>
      </c>
      <c r="AE404" s="507">
        <f t="shared" si="42"/>
        <v>0</v>
      </c>
      <c r="AF404" s="507">
        <f t="shared" si="42"/>
        <v>0</v>
      </c>
      <c r="AG404" s="507">
        <f t="shared" si="42"/>
        <v>0</v>
      </c>
      <c r="AH404" s="507">
        <f t="shared" si="42"/>
        <v>0</v>
      </c>
      <c r="AI404" s="507">
        <f t="shared" si="42"/>
        <v>0</v>
      </c>
      <c r="AJ404" s="507">
        <f>SUM(AJ395:AJ403)</f>
        <v>0</v>
      </c>
      <c r="AK404" s="602">
        <f t="shared" si="41"/>
        <v>0</v>
      </c>
    </row>
    <row r="405" spans="1:37" ht="15" customHeight="1">
      <c r="A405" s="442"/>
      <c r="B405" s="457"/>
      <c r="C405" s="223"/>
      <c r="D405" s="245"/>
      <c r="E405" s="246"/>
      <c r="F405" s="246"/>
      <c r="G405" s="246"/>
      <c r="H405" s="246"/>
      <c r="I405" s="246"/>
      <c r="J405" s="246"/>
      <c r="K405" s="286"/>
      <c r="L405" s="286"/>
      <c r="M405" s="286"/>
      <c r="N405" s="286"/>
      <c r="O405" s="286"/>
      <c r="P405" s="286"/>
      <c r="Q405" s="286"/>
      <c r="R405" s="286"/>
      <c r="S405" s="286"/>
      <c r="T405" s="286"/>
      <c r="U405" s="286"/>
      <c r="V405" s="286"/>
      <c r="W405" s="25"/>
      <c r="X405" s="601"/>
      <c r="Y405" s="601"/>
      <c r="Z405" s="601"/>
      <c r="AA405" s="601"/>
      <c r="AB405" s="601"/>
      <c r="AC405" s="601"/>
      <c r="AD405" s="601"/>
      <c r="AE405" s="601"/>
      <c r="AF405" s="601"/>
      <c r="AG405" s="601"/>
      <c r="AH405" s="601"/>
      <c r="AI405" s="601"/>
      <c r="AJ405" s="610"/>
      <c r="AK405" s="602">
        <f t="shared" si="41"/>
        <v>0</v>
      </c>
    </row>
    <row r="406" spans="1:37" ht="15" customHeight="1">
      <c r="A406" s="442"/>
      <c r="B406" s="457"/>
      <c r="C406" s="223"/>
      <c r="D406" s="211"/>
      <c r="E406" s="212" t="str">
        <f>Manning!E411</f>
        <v>ROOM SERVICE KITCHEN</v>
      </c>
      <c r="F406" s="212"/>
      <c r="G406" s="212"/>
      <c r="H406" s="212"/>
      <c r="I406" s="212"/>
      <c r="J406" s="212"/>
      <c r="K406" s="276"/>
      <c r="L406" s="276"/>
      <c r="M406" s="276"/>
      <c r="N406" s="276"/>
      <c r="O406" s="276"/>
      <c r="P406" s="276"/>
      <c r="Q406" s="276"/>
      <c r="R406" s="276"/>
      <c r="S406" s="276"/>
      <c r="T406" s="276"/>
      <c r="U406" s="276"/>
      <c r="V406" s="276"/>
      <c r="W406" s="69"/>
      <c r="X406" s="510"/>
      <c r="Y406" s="510"/>
      <c r="Z406" s="510"/>
      <c r="AA406" s="510"/>
      <c r="AB406" s="510"/>
      <c r="AC406" s="510"/>
      <c r="AD406" s="510"/>
      <c r="AE406" s="510"/>
      <c r="AF406" s="510"/>
      <c r="AG406" s="510"/>
      <c r="AH406" s="510"/>
      <c r="AI406" s="510"/>
      <c r="AJ406" s="510"/>
      <c r="AK406" s="602">
        <f t="shared" si="41"/>
        <v>0</v>
      </c>
    </row>
    <row r="407" spans="1:37" ht="15" customHeight="1">
      <c r="A407" s="442"/>
      <c r="B407" s="457"/>
      <c r="C407" s="223"/>
      <c r="D407" s="225"/>
      <c r="E407" s="213"/>
      <c r="F407" s="213"/>
      <c r="G407" s="213"/>
      <c r="H407" s="213"/>
      <c r="I407" s="213"/>
      <c r="J407" s="213"/>
      <c r="K407" s="277"/>
      <c r="L407" s="277"/>
      <c r="M407" s="277"/>
      <c r="N407" s="277"/>
      <c r="O407" s="277"/>
      <c r="P407" s="277"/>
      <c r="Q407" s="277"/>
      <c r="R407" s="277"/>
      <c r="S407" s="277"/>
      <c r="T407" s="277"/>
      <c r="U407" s="277"/>
      <c r="V407" s="277"/>
      <c r="W407" s="55"/>
      <c r="X407" s="497"/>
      <c r="Y407" s="497"/>
      <c r="Z407" s="497"/>
      <c r="AA407" s="497"/>
      <c r="AB407" s="497"/>
      <c r="AC407" s="497"/>
      <c r="AD407" s="497"/>
      <c r="AE407" s="497"/>
      <c r="AF407" s="497"/>
      <c r="AG407" s="497"/>
      <c r="AH407" s="497"/>
      <c r="AI407" s="497"/>
      <c r="AJ407" s="497"/>
      <c r="AK407" s="602">
        <f t="shared" si="41"/>
        <v>0</v>
      </c>
    </row>
    <row r="408" spans="1:37" ht="15" customHeight="1">
      <c r="A408" s="442"/>
      <c r="B408" s="457"/>
      <c r="C408" s="223"/>
      <c r="D408" s="225"/>
      <c r="E408" s="214" t="str">
        <f>Manning!E413</f>
        <v>HEAD CHEF</v>
      </c>
      <c r="F408" s="214">
        <f>Manning!F413</f>
        <v>0</v>
      </c>
      <c r="G408" s="252">
        <f>Manning!H413</f>
        <v>0</v>
      </c>
      <c r="H408" s="252" t="str">
        <f>Manning!I413</f>
        <v>L</v>
      </c>
      <c r="I408" s="252">
        <f>Manning!J413</f>
        <v>0</v>
      </c>
      <c r="J408" s="252"/>
      <c r="K408" s="252">
        <f>Manning!K413</f>
        <v>0</v>
      </c>
      <c r="L408" s="252">
        <f>Manning!L413</f>
        <v>0</v>
      </c>
      <c r="M408" s="252">
        <f>Manning!M413</f>
        <v>0</v>
      </c>
      <c r="N408" s="252">
        <f>Manning!N413</f>
        <v>0</v>
      </c>
      <c r="O408" s="252">
        <f>Manning!O413</f>
        <v>0</v>
      </c>
      <c r="P408" s="252">
        <f>Manning!P413</f>
        <v>0</v>
      </c>
      <c r="Q408" s="252">
        <f>Manning!Q413</f>
        <v>0</v>
      </c>
      <c r="R408" s="252">
        <f>Manning!R413</f>
        <v>0</v>
      </c>
      <c r="S408" s="252">
        <f>Manning!S413</f>
        <v>0</v>
      </c>
      <c r="T408" s="252">
        <f>Manning!T413</f>
        <v>0</v>
      </c>
      <c r="U408" s="252">
        <f>Manning!U413</f>
        <v>0</v>
      </c>
      <c r="V408" s="252">
        <f>Manning!W413</f>
        <v>0</v>
      </c>
      <c r="W408" s="146"/>
      <c r="X408" s="498">
        <f>K408*'Salary Level'!$M413</f>
        <v>0</v>
      </c>
      <c r="Y408" s="498">
        <f>L408*'Salary Level'!$M413</f>
        <v>0</v>
      </c>
      <c r="Z408" s="498">
        <f>M408*'Salary Level'!$M413</f>
        <v>0</v>
      </c>
      <c r="AA408" s="498">
        <f>N408*'Salary Level'!$M413</f>
        <v>0</v>
      </c>
      <c r="AB408" s="498">
        <f>O408*'Salary Level'!$M413</f>
        <v>0</v>
      </c>
      <c r="AC408" s="498">
        <f>P408*'Salary Level'!$M413</f>
        <v>0</v>
      </c>
      <c r="AD408" s="498">
        <f>Q408*'Salary Level'!$M413</f>
        <v>0</v>
      </c>
      <c r="AE408" s="498">
        <f>R408*'Salary Level'!$M413</f>
        <v>0</v>
      </c>
      <c r="AF408" s="498">
        <f>S408*'Salary Level'!$M413</f>
        <v>0</v>
      </c>
      <c r="AG408" s="498">
        <f>T408*'Salary Level'!$M413</f>
        <v>0</v>
      </c>
      <c r="AH408" s="498">
        <f>U408*'Salary Level'!$M413</f>
        <v>0</v>
      </c>
      <c r="AI408" s="498">
        <f>V408*'Salary Level'!$M413</f>
        <v>0</v>
      </c>
      <c r="AJ408" s="498">
        <f>V408*'Salary Level'!$M413</f>
        <v>0</v>
      </c>
      <c r="AK408" s="602">
        <f t="shared" si="41"/>
        <v>0</v>
      </c>
    </row>
    <row r="409" spans="1:37" ht="15" customHeight="1">
      <c r="A409" s="442"/>
      <c r="B409" s="457"/>
      <c r="C409" s="223"/>
      <c r="D409" s="225"/>
      <c r="E409" s="214" t="str">
        <f>Manning!E414</f>
        <v>SOUS CHEF</v>
      </c>
      <c r="F409" s="214">
        <f>Manning!F414</f>
        <v>0</v>
      </c>
      <c r="G409" s="252">
        <f>Manning!H414</f>
        <v>0</v>
      </c>
      <c r="H409" s="252" t="str">
        <f>Manning!I414</f>
        <v>L</v>
      </c>
      <c r="I409" s="252">
        <f>Manning!J414</f>
        <v>0</v>
      </c>
      <c r="J409" s="252"/>
      <c r="K409" s="252">
        <f>Manning!K414</f>
        <v>0</v>
      </c>
      <c r="L409" s="252">
        <f>Manning!L414</f>
        <v>0</v>
      </c>
      <c r="M409" s="252">
        <f>Manning!M414</f>
        <v>0</v>
      </c>
      <c r="N409" s="252">
        <f>Manning!N414</f>
        <v>0</v>
      </c>
      <c r="O409" s="252">
        <f>Manning!O414</f>
        <v>0</v>
      </c>
      <c r="P409" s="252">
        <f>Manning!P414</f>
        <v>0</v>
      </c>
      <c r="Q409" s="252">
        <f>Manning!Q414</f>
        <v>0</v>
      </c>
      <c r="R409" s="252">
        <f>Manning!R414</f>
        <v>0</v>
      </c>
      <c r="S409" s="252">
        <f>Manning!S414</f>
        <v>0</v>
      </c>
      <c r="T409" s="252">
        <f>Manning!T414</f>
        <v>0</v>
      </c>
      <c r="U409" s="252">
        <f>Manning!U414</f>
        <v>0</v>
      </c>
      <c r="V409" s="252">
        <f>Manning!W414</f>
        <v>0</v>
      </c>
      <c r="W409" s="146"/>
      <c r="X409" s="498">
        <f>K409*'Salary Level'!$M414</f>
        <v>0</v>
      </c>
      <c r="Y409" s="498">
        <f>L409*'Salary Level'!$M414</f>
        <v>0</v>
      </c>
      <c r="Z409" s="498">
        <f>M409*'Salary Level'!$M414</f>
        <v>0</v>
      </c>
      <c r="AA409" s="498">
        <f>N409*'Salary Level'!$M414</f>
        <v>0</v>
      </c>
      <c r="AB409" s="498">
        <f>O409*'Salary Level'!$M414</f>
        <v>0</v>
      </c>
      <c r="AC409" s="498">
        <f>P409*'Salary Level'!$M414</f>
        <v>0</v>
      </c>
      <c r="AD409" s="498">
        <f>Q409*'Salary Level'!$M414</f>
        <v>0</v>
      </c>
      <c r="AE409" s="498">
        <f>R409*'Salary Level'!$M414</f>
        <v>0</v>
      </c>
      <c r="AF409" s="498">
        <f>S409*'Salary Level'!$M414</f>
        <v>0</v>
      </c>
      <c r="AG409" s="498">
        <f>T409*'Salary Level'!$M414</f>
        <v>0</v>
      </c>
      <c r="AH409" s="498">
        <f>U409*'Salary Level'!$M414</f>
        <v>0</v>
      </c>
      <c r="AI409" s="498">
        <f>V409*'Salary Level'!$M414</f>
        <v>0</v>
      </c>
      <c r="AJ409" s="498">
        <f>V409*'Salary Level'!$M414</f>
        <v>0</v>
      </c>
      <c r="AK409" s="602">
        <f t="shared" si="41"/>
        <v>0</v>
      </c>
    </row>
    <row r="410" spans="1:37" ht="15" customHeight="1">
      <c r="A410" s="442"/>
      <c r="B410" s="457"/>
      <c r="C410" s="223"/>
      <c r="D410" s="225"/>
      <c r="E410" s="214" t="str">
        <f>Manning!E415</f>
        <v>CHEF DE PARTIE</v>
      </c>
      <c r="F410" s="214">
        <f>Manning!F415</f>
        <v>0</v>
      </c>
      <c r="G410" s="252">
        <f>Manning!H415</f>
        <v>0</v>
      </c>
      <c r="H410" s="252" t="str">
        <f>Manning!I415</f>
        <v>L</v>
      </c>
      <c r="I410" s="252">
        <f>Manning!J415</f>
        <v>0</v>
      </c>
      <c r="J410" s="252"/>
      <c r="K410" s="252">
        <f>Manning!K415</f>
        <v>0</v>
      </c>
      <c r="L410" s="252">
        <f>Manning!L415</f>
        <v>0</v>
      </c>
      <c r="M410" s="252">
        <f>Manning!M415</f>
        <v>0</v>
      </c>
      <c r="N410" s="252">
        <f>Manning!N415</f>
        <v>0</v>
      </c>
      <c r="O410" s="252">
        <f>Manning!O415</f>
        <v>0</v>
      </c>
      <c r="P410" s="252">
        <f>Manning!P415</f>
        <v>0</v>
      </c>
      <c r="Q410" s="252">
        <f>Manning!Q415</f>
        <v>0</v>
      </c>
      <c r="R410" s="252">
        <f>Manning!R415</f>
        <v>0</v>
      </c>
      <c r="S410" s="252">
        <f>Manning!S415</f>
        <v>0</v>
      </c>
      <c r="T410" s="252">
        <f>Manning!T415</f>
        <v>0</v>
      </c>
      <c r="U410" s="252">
        <f>Manning!U415</f>
        <v>0</v>
      </c>
      <c r="V410" s="252">
        <f>Manning!W415</f>
        <v>0</v>
      </c>
      <c r="W410" s="146"/>
      <c r="X410" s="498">
        <f>K410*'Salary Level'!$M415</f>
        <v>0</v>
      </c>
      <c r="Y410" s="498">
        <f>L410*'Salary Level'!$M415</f>
        <v>0</v>
      </c>
      <c r="Z410" s="498">
        <f>M410*'Salary Level'!$M415</f>
        <v>0</v>
      </c>
      <c r="AA410" s="498">
        <f>N410*'Salary Level'!$M415</f>
        <v>0</v>
      </c>
      <c r="AB410" s="498">
        <f>O410*'Salary Level'!$M415</f>
        <v>0</v>
      </c>
      <c r="AC410" s="498">
        <f>P410*'Salary Level'!$M415</f>
        <v>0</v>
      </c>
      <c r="AD410" s="498">
        <f>Q410*'Salary Level'!$M415</f>
        <v>0</v>
      </c>
      <c r="AE410" s="498">
        <f>R410*'Salary Level'!$M415</f>
        <v>0</v>
      </c>
      <c r="AF410" s="498">
        <f>S410*'Salary Level'!$M415</f>
        <v>0</v>
      </c>
      <c r="AG410" s="498">
        <f>T410*'Salary Level'!$M415</f>
        <v>0</v>
      </c>
      <c r="AH410" s="498">
        <f>U410*'Salary Level'!$M415</f>
        <v>0</v>
      </c>
      <c r="AI410" s="498">
        <f>V410*'Salary Level'!$M415</f>
        <v>0</v>
      </c>
      <c r="AJ410" s="498">
        <f>V410*'Salary Level'!$M415</f>
        <v>0</v>
      </c>
      <c r="AK410" s="602">
        <f t="shared" si="41"/>
        <v>0</v>
      </c>
    </row>
    <row r="411" spans="1:37" ht="15" customHeight="1">
      <c r="A411" s="442"/>
      <c r="B411" s="457"/>
      <c r="C411" s="223"/>
      <c r="D411" s="225"/>
      <c r="E411" s="214" t="str">
        <f>Manning!E416</f>
        <v>COOK</v>
      </c>
      <c r="F411" s="214">
        <f>Manning!F416</f>
        <v>0</v>
      </c>
      <c r="G411" s="252">
        <f>Manning!H416</f>
        <v>0</v>
      </c>
      <c r="H411" s="252" t="str">
        <f>Manning!I416</f>
        <v>L</v>
      </c>
      <c r="I411" s="252">
        <f>Manning!J416</f>
        <v>0</v>
      </c>
      <c r="J411" s="252"/>
      <c r="K411" s="252">
        <f>Manning!K416</f>
        <v>0</v>
      </c>
      <c r="L411" s="252">
        <f>Manning!L416</f>
        <v>0</v>
      </c>
      <c r="M411" s="252">
        <f>Manning!M416</f>
        <v>0</v>
      </c>
      <c r="N411" s="252">
        <f>Manning!N416</f>
        <v>0</v>
      </c>
      <c r="O411" s="252">
        <f>Manning!O416</f>
        <v>0</v>
      </c>
      <c r="P411" s="252">
        <f>Manning!P416</f>
        <v>0</v>
      </c>
      <c r="Q411" s="252">
        <f>Manning!Q416</f>
        <v>0</v>
      </c>
      <c r="R411" s="252">
        <f>Manning!R416</f>
        <v>0</v>
      </c>
      <c r="S411" s="252">
        <f>Manning!S416</f>
        <v>0</v>
      </c>
      <c r="T411" s="252">
        <f>Manning!T416</f>
        <v>0</v>
      </c>
      <c r="U411" s="252">
        <f>Manning!U416</f>
        <v>0</v>
      </c>
      <c r="V411" s="252">
        <f>Manning!W416</f>
        <v>0</v>
      </c>
      <c r="W411" s="146"/>
      <c r="X411" s="498">
        <f>K411*'Salary Level'!$M416</f>
        <v>0</v>
      </c>
      <c r="Y411" s="498">
        <f>L411*'Salary Level'!$M416</f>
        <v>0</v>
      </c>
      <c r="Z411" s="498">
        <f>M411*'Salary Level'!$M416</f>
        <v>0</v>
      </c>
      <c r="AA411" s="498">
        <f>N411*'Salary Level'!$M416</f>
        <v>0</v>
      </c>
      <c r="AB411" s="498">
        <f>O411*'Salary Level'!$M416</f>
        <v>0</v>
      </c>
      <c r="AC411" s="498">
        <f>P411*'Salary Level'!$M416</f>
        <v>0</v>
      </c>
      <c r="AD411" s="498">
        <f>Q411*'Salary Level'!$M416</f>
        <v>0</v>
      </c>
      <c r="AE411" s="498">
        <f>R411*'Salary Level'!$M416</f>
        <v>0</v>
      </c>
      <c r="AF411" s="498">
        <f>S411*'Salary Level'!$M416</f>
        <v>0</v>
      </c>
      <c r="AG411" s="498">
        <f>T411*'Salary Level'!$M416</f>
        <v>0</v>
      </c>
      <c r="AH411" s="498">
        <f>U411*'Salary Level'!$M416</f>
        <v>0</v>
      </c>
      <c r="AI411" s="498">
        <f>V411*'Salary Level'!$M416</f>
        <v>0</v>
      </c>
      <c r="AJ411" s="498">
        <f>V411*'Salary Level'!$M416</f>
        <v>0</v>
      </c>
      <c r="AK411" s="602">
        <f t="shared" si="41"/>
        <v>0</v>
      </c>
    </row>
    <row r="412" spans="1:37" ht="15" customHeight="1">
      <c r="A412" s="442"/>
      <c r="B412" s="457"/>
      <c r="C412" s="223"/>
      <c r="D412" s="225"/>
      <c r="E412" s="214" t="str">
        <f>Manning!E417</f>
        <v>ADDITIONAL POSITION 1</v>
      </c>
      <c r="F412" s="214"/>
      <c r="G412" s="252">
        <f>Manning!H417</f>
        <v>0</v>
      </c>
      <c r="H412" s="252" t="str">
        <f>Manning!I417</f>
        <v>L</v>
      </c>
      <c r="I412" s="252">
        <f>Manning!J417</f>
        <v>0</v>
      </c>
      <c r="J412" s="252"/>
      <c r="K412" s="252">
        <f>Manning!K417</f>
        <v>0</v>
      </c>
      <c r="L412" s="252">
        <f>Manning!L417</f>
        <v>0</v>
      </c>
      <c r="M412" s="252">
        <f>Manning!M417</f>
        <v>0</v>
      </c>
      <c r="N412" s="252">
        <f>Manning!N417</f>
        <v>0</v>
      </c>
      <c r="O412" s="252">
        <f>Manning!O417</f>
        <v>0</v>
      </c>
      <c r="P412" s="252">
        <f>Manning!P417</f>
        <v>0</v>
      </c>
      <c r="Q412" s="252">
        <f>Manning!Q417</f>
        <v>0</v>
      </c>
      <c r="R412" s="252">
        <f>Manning!R417</f>
        <v>0</v>
      </c>
      <c r="S412" s="252">
        <f>Manning!S417</f>
        <v>0</v>
      </c>
      <c r="T412" s="252">
        <f>Manning!T417</f>
        <v>0</v>
      </c>
      <c r="U412" s="252">
        <f>Manning!U417</f>
        <v>0</v>
      </c>
      <c r="V412" s="252">
        <f>Manning!W417</f>
        <v>0</v>
      </c>
      <c r="W412" s="146"/>
      <c r="X412" s="498">
        <f>K412*'Salary Level'!$M417</f>
        <v>0</v>
      </c>
      <c r="Y412" s="498">
        <f>L412*'Salary Level'!$M417</f>
        <v>0</v>
      </c>
      <c r="Z412" s="498">
        <f>M412*'Salary Level'!$M417</f>
        <v>0</v>
      </c>
      <c r="AA412" s="498">
        <f>N412*'Salary Level'!$M417</f>
        <v>0</v>
      </c>
      <c r="AB412" s="498">
        <f>O412*'Salary Level'!$M417</f>
        <v>0</v>
      </c>
      <c r="AC412" s="498">
        <f>P412*'Salary Level'!$M417</f>
        <v>0</v>
      </c>
      <c r="AD412" s="498">
        <f>Q412*'Salary Level'!$M417</f>
        <v>0</v>
      </c>
      <c r="AE412" s="498">
        <f>R412*'Salary Level'!$M417</f>
        <v>0</v>
      </c>
      <c r="AF412" s="498">
        <f>S412*'Salary Level'!$M417</f>
        <v>0</v>
      </c>
      <c r="AG412" s="498">
        <f>T412*'Salary Level'!$M417</f>
        <v>0</v>
      </c>
      <c r="AH412" s="498">
        <f>U412*'Salary Level'!$M417</f>
        <v>0</v>
      </c>
      <c r="AI412" s="498">
        <f>V412*'Salary Level'!$M417</f>
        <v>0</v>
      </c>
      <c r="AJ412" s="498">
        <f>V412*'Salary Level'!$M417</f>
        <v>0</v>
      </c>
      <c r="AK412" s="602">
        <f t="shared" si="41"/>
        <v>0</v>
      </c>
    </row>
    <row r="413" spans="1:37" ht="15" customHeight="1">
      <c r="A413" s="442"/>
      <c r="B413" s="457"/>
      <c r="C413" s="223"/>
      <c r="D413" s="225"/>
      <c r="E413" s="214" t="str">
        <f>Manning!E418</f>
        <v>ADDITIONAL POSITION 2</v>
      </c>
      <c r="F413" s="214"/>
      <c r="G413" s="252">
        <f>Manning!H418</f>
        <v>0</v>
      </c>
      <c r="H413" s="252" t="str">
        <f>Manning!I418</f>
        <v>L</v>
      </c>
      <c r="I413" s="252">
        <f>Manning!J418</f>
        <v>0</v>
      </c>
      <c r="J413" s="252"/>
      <c r="K413" s="252">
        <f>Manning!K418</f>
        <v>0</v>
      </c>
      <c r="L413" s="252">
        <f>Manning!L418</f>
        <v>0</v>
      </c>
      <c r="M413" s="252">
        <f>Manning!M418</f>
        <v>0</v>
      </c>
      <c r="N413" s="252">
        <f>Manning!N418</f>
        <v>0</v>
      </c>
      <c r="O413" s="252">
        <f>Manning!O418</f>
        <v>0</v>
      </c>
      <c r="P413" s="252">
        <f>Manning!P418</f>
        <v>0</v>
      </c>
      <c r="Q413" s="252">
        <f>Manning!Q418</f>
        <v>0</v>
      </c>
      <c r="R413" s="252">
        <f>Manning!R418</f>
        <v>0</v>
      </c>
      <c r="S413" s="252">
        <f>Manning!S418</f>
        <v>0</v>
      </c>
      <c r="T413" s="252">
        <f>Manning!T418</f>
        <v>0</v>
      </c>
      <c r="U413" s="252">
        <f>Manning!U418</f>
        <v>0</v>
      </c>
      <c r="V413" s="252">
        <f>Manning!W418</f>
        <v>0</v>
      </c>
      <c r="W413" s="146"/>
      <c r="X413" s="498">
        <f>K413*'Salary Level'!$M418</f>
        <v>0</v>
      </c>
      <c r="Y413" s="498">
        <f>L413*'Salary Level'!$M418</f>
        <v>0</v>
      </c>
      <c r="Z413" s="498">
        <f>M413*'Salary Level'!$M418</f>
        <v>0</v>
      </c>
      <c r="AA413" s="498">
        <f>N413*'Salary Level'!$M418</f>
        <v>0</v>
      </c>
      <c r="AB413" s="498">
        <f>O413*'Salary Level'!$M418</f>
        <v>0</v>
      </c>
      <c r="AC413" s="498">
        <f>P413*'Salary Level'!$M418</f>
        <v>0</v>
      </c>
      <c r="AD413" s="498">
        <f>Q413*'Salary Level'!$M418</f>
        <v>0</v>
      </c>
      <c r="AE413" s="498">
        <f>R413*'Salary Level'!$M418</f>
        <v>0</v>
      </c>
      <c r="AF413" s="498">
        <f>S413*'Salary Level'!$M418</f>
        <v>0</v>
      </c>
      <c r="AG413" s="498">
        <f>T413*'Salary Level'!$M418</f>
        <v>0</v>
      </c>
      <c r="AH413" s="498">
        <f>U413*'Salary Level'!$M418</f>
        <v>0</v>
      </c>
      <c r="AI413" s="498">
        <f>V413*'Salary Level'!$M418</f>
        <v>0</v>
      </c>
      <c r="AJ413" s="498">
        <f>V413*'Salary Level'!$M418</f>
        <v>0</v>
      </c>
      <c r="AK413" s="602">
        <f t="shared" si="41"/>
        <v>0</v>
      </c>
    </row>
    <row r="414" spans="1:37" ht="15" customHeight="1">
      <c r="A414" s="442"/>
      <c r="B414" s="457"/>
      <c r="C414" s="223"/>
      <c r="D414" s="225"/>
      <c r="E414" s="214" t="str">
        <f>Manning!E419</f>
        <v>ADDITIONAL POSITION 3</v>
      </c>
      <c r="F414" s="214"/>
      <c r="G414" s="252">
        <f>Manning!H419</f>
        <v>0</v>
      </c>
      <c r="H414" s="252" t="str">
        <f>Manning!I419</f>
        <v>L</v>
      </c>
      <c r="I414" s="252">
        <f>Manning!J419</f>
        <v>0</v>
      </c>
      <c r="J414" s="252"/>
      <c r="K414" s="252">
        <f>Manning!K419</f>
        <v>0</v>
      </c>
      <c r="L414" s="252">
        <f>Manning!L419</f>
        <v>0</v>
      </c>
      <c r="M414" s="252">
        <f>Manning!M419</f>
        <v>0</v>
      </c>
      <c r="N414" s="252">
        <f>Manning!N419</f>
        <v>0</v>
      </c>
      <c r="O414" s="252">
        <f>Manning!O419</f>
        <v>0</v>
      </c>
      <c r="P414" s="252">
        <f>Manning!P419</f>
        <v>0</v>
      </c>
      <c r="Q414" s="252">
        <f>Manning!Q419</f>
        <v>0</v>
      </c>
      <c r="R414" s="252">
        <f>Manning!R419</f>
        <v>0</v>
      </c>
      <c r="S414" s="252">
        <f>Manning!S419</f>
        <v>0</v>
      </c>
      <c r="T414" s="252">
        <f>Manning!T419</f>
        <v>0</v>
      </c>
      <c r="U414" s="252">
        <f>Manning!U419</f>
        <v>0</v>
      </c>
      <c r="V414" s="252">
        <f>Manning!W419</f>
        <v>0</v>
      </c>
      <c r="W414" s="146"/>
      <c r="X414" s="498">
        <f>K414*'Salary Level'!$M419</f>
        <v>0</v>
      </c>
      <c r="Y414" s="498">
        <f>L414*'Salary Level'!$M419</f>
        <v>0</v>
      </c>
      <c r="Z414" s="498">
        <f>M414*'Salary Level'!$M419</f>
        <v>0</v>
      </c>
      <c r="AA414" s="498">
        <f>N414*'Salary Level'!$M419</f>
        <v>0</v>
      </c>
      <c r="AB414" s="498">
        <f>O414*'Salary Level'!$M419</f>
        <v>0</v>
      </c>
      <c r="AC414" s="498">
        <f>P414*'Salary Level'!$M419</f>
        <v>0</v>
      </c>
      <c r="AD414" s="498">
        <f>Q414*'Salary Level'!$M419</f>
        <v>0</v>
      </c>
      <c r="AE414" s="498">
        <f>R414*'Salary Level'!$M419</f>
        <v>0</v>
      </c>
      <c r="AF414" s="498">
        <f>S414*'Salary Level'!$M419</f>
        <v>0</v>
      </c>
      <c r="AG414" s="498">
        <f>T414*'Salary Level'!$M419</f>
        <v>0</v>
      </c>
      <c r="AH414" s="498">
        <f>U414*'Salary Level'!$M419</f>
        <v>0</v>
      </c>
      <c r="AI414" s="498">
        <f>V414*'Salary Level'!$M419</f>
        <v>0</v>
      </c>
      <c r="AJ414" s="498">
        <f>V414*'Salary Level'!$M419</f>
        <v>0</v>
      </c>
      <c r="AK414" s="602">
        <f t="shared" si="41"/>
        <v>0</v>
      </c>
    </row>
    <row r="415" spans="1:37" ht="15" customHeight="1">
      <c r="A415" s="442"/>
      <c r="B415" s="457"/>
      <c r="C415" s="223"/>
      <c r="D415" s="225"/>
      <c r="E415" s="216"/>
      <c r="F415" s="216"/>
      <c r="G415" s="216"/>
      <c r="H415" s="216"/>
      <c r="I415" s="216"/>
      <c r="J415" s="216"/>
      <c r="K415" s="274"/>
      <c r="L415" s="274"/>
      <c r="M415" s="274"/>
      <c r="N415" s="274"/>
      <c r="O415" s="274"/>
      <c r="P415" s="274"/>
      <c r="Q415" s="274"/>
      <c r="R415" s="274"/>
      <c r="S415" s="274"/>
      <c r="T415" s="274"/>
      <c r="U415" s="274"/>
      <c r="V415" s="274"/>
      <c r="W415" s="61"/>
      <c r="X415" s="499"/>
      <c r="Y415" s="499"/>
      <c r="Z415" s="499"/>
      <c r="AA415" s="499"/>
      <c r="AB415" s="499"/>
      <c r="AC415" s="499"/>
      <c r="AD415" s="499"/>
      <c r="AE415" s="499"/>
      <c r="AF415" s="499"/>
      <c r="AG415" s="499"/>
      <c r="AH415" s="499"/>
      <c r="AI415" s="499"/>
      <c r="AJ415" s="499"/>
      <c r="AK415" s="602">
        <f t="shared" si="41"/>
        <v>0</v>
      </c>
    </row>
    <row r="416" spans="1:37" ht="15" customHeight="1">
      <c r="A416" s="442"/>
      <c r="B416" s="457"/>
      <c r="C416" s="223"/>
      <c r="D416" s="211"/>
      <c r="E416" s="221" t="str">
        <f>"TOTAL "&amp;E406</f>
        <v>TOTAL ROOM SERVICE KITCHEN</v>
      </c>
      <c r="F416" s="221"/>
      <c r="G416" s="229">
        <f>SUM(G407:G415)</f>
        <v>0</v>
      </c>
      <c r="H416" s="221"/>
      <c r="I416" s="221"/>
      <c r="J416" s="221"/>
      <c r="K416" s="226">
        <f>Manning!K421</f>
        <v>0</v>
      </c>
      <c r="L416" s="226">
        <f>Manning!L421</f>
        <v>0</v>
      </c>
      <c r="M416" s="226">
        <f>Manning!M421</f>
        <v>0</v>
      </c>
      <c r="N416" s="226">
        <f>Manning!N421</f>
        <v>0</v>
      </c>
      <c r="O416" s="226">
        <f>Manning!O421</f>
        <v>0</v>
      </c>
      <c r="P416" s="226">
        <f>Manning!P421</f>
        <v>0</v>
      </c>
      <c r="Q416" s="226">
        <f>Manning!Q421</f>
        <v>0</v>
      </c>
      <c r="R416" s="226">
        <f>Manning!R421</f>
        <v>0</v>
      </c>
      <c r="S416" s="226">
        <f>Manning!S421</f>
        <v>0</v>
      </c>
      <c r="T416" s="226">
        <f>Manning!T421</f>
        <v>0</v>
      </c>
      <c r="U416" s="226">
        <f>Manning!U421</f>
        <v>0</v>
      </c>
      <c r="V416" s="226">
        <f>Manning!W421</f>
        <v>0</v>
      </c>
      <c r="W416" s="58"/>
      <c r="X416" s="507">
        <f>SUM(X407:X415)</f>
        <v>0</v>
      </c>
      <c r="Y416" s="507">
        <f t="shared" ref="Y416:AI416" si="43">SUM(Y407:Y415)</f>
        <v>0</v>
      </c>
      <c r="Z416" s="507">
        <f t="shared" si="43"/>
        <v>0</v>
      </c>
      <c r="AA416" s="507">
        <f t="shared" si="43"/>
        <v>0</v>
      </c>
      <c r="AB416" s="507">
        <f t="shared" si="43"/>
        <v>0</v>
      </c>
      <c r="AC416" s="507">
        <f t="shared" si="43"/>
        <v>0</v>
      </c>
      <c r="AD416" s="507">
        <f t="shared" si="43"/>
        <v>0</v>
      </c>
      <c r="AE416" s="507">
        <f t="shared" si="43"/>
        <v>0</v>
      </c>
      <c r="AF416" s="507">
        <f t="shared" si="43"/>
        <v>0</v>
      </c>
      <c r="AG416" s="507">
        <f t="shared" si="43"/>
        <v>0</v>
      </c>
      <c r="AH416" s="507">
        <f t="shared" si="43"/>
        <v>0</v>
      </c>
      <c r="AI416" s="507">
        <f t="shared" si="43"/>
        <v>0</v>
      </c>
      <c r="AJ416" s="507">
        <f>SUM(AJ407:AJ415)</f>
        <v>0</v>
      </c>
      <c r="AK416" s="602">
        <f t="shared" si="41"/>
        <v>0</v>
      </c>
    </row>
    <row r="417" spans="1:37" ht="15" customHeight="1">
      <c r="A417" s="442"/>
      <c r="B417" s="457"/>
      <c r="C417" s="223"/>
      <c r="D417" s="245"/>
      <c r="E417" s="246"/>
      <c r="F417" s="246"/>
      <c r="G417" s="246"/>
      <c r="H417" s="246"/>
      <c r="I417" s="246"/>
      <c r="J417" s="246"/>
      <c r="K417" s="286"/>
      <c r="L417" s="286"/>
      <c r="M417" s="286"/>
      <c r="N417" s="286"/>
      <c r="O417" s="286"/>
      <c r="P417" s="286"/>
      <c r="Q417" s="286"/>
      <c r="R417" s="286"/>
      <c r="S417" s="286"/>
      <c r="T417" s="286"/>
      <c r="U417" s="286"/>
      <c r="V417" s="286"/>
      <c r="W417" s="25"/>
      <c r="X417" s="601"/>
      <c r="Y417" s="601"/>
      <c r="Z417" s="601"/>
      <c r="AA417" s="601"/>
      <c r="AB417" s="601"/>
      <c r="AC417" s="601"/>
      <c r="AD417" s="601"/>
      <c r="AE417" s="601"/>
      <c r="AF417" s="601"/>
      <c r="AG417" s="601"/>
      <c r="AH417" s="601"/>
      <c r="AI417" s="601"/>
      <c r="AJ417" s="610"/>
      <c r="AK417" s="602">
        <f t="shared" si="41"/>
        <v>0</v>
      </c>
    </row>
    <row r="418" spans="1:37" ht="15" customHeight="1">
      <c r="A418" s="442"/>
      <c r="B418" s="457"/>
      <c r="C418" s="223"/>
      <c r="D418" s="211"/>
      <c r="E418" s="212" t="str">
        <f>Manning!E423</f>
        <v>OTHER KITCHEN</v>
      </c>
      <c r="F418" s="212"/>
      <c r="G418" s="212"/>
      <c r="H418" s="212"/>
      <c r="I418" s="212"/>
      <c r="J418" s="212"/>
      <c r="K418" s="276"/>
      <c r="L418" s="276"/>
      <c r="M418" s="276"/>
      <c r="N418" s="276"/>
      <c r="O418" s="276"/>
      <c r="P418" s="276"/>
      <c r="Q418" s="276"/>
      <c r="R418" s="276"/>
      <c r="S418" s="276"/>
      <c r="T418" s="276"/>
      <c r="U418" s="276"/>
      <c r="V418" s="276"/>
      <c r="W418" s="69"/>
      <c r="X418" s="510"/>
      <c r="Y418" s="510"/>
      <c r="Z418" s="510"/>
      <c r="AA418" s="510"/>
      <c r="AB418" s="510"/>
      <c r="AC418" s="510"/>
      <c r="AD418" s="510"/>
      <c r="AE418" s="510"/>
      <c r="AF418" s="510"/>
      <c r="AG418" s="510"/>
      <c r="AH418" s="510"/>
      <c r="AI418" s="510"/>
      <c r="AJ418" s="510"/>
      <c r="AK418" s="602">
        <f t="shared" si="41"/>
        <v>0</v>
      </c>
    </row>
    <row r="419" spans="1:37" ht="15" customHeight="1">
      <c r="A419" s="442"/>
      <c r="B419" s="457"/>
      <c r="C419" s="223"/>
      <c r="D419" s="225"/>
      <c r="E419" s="213"/>
      <c r="F419" s="213"/>
      <c r="G419" s="213"/>
      <c r="H419" s="213"/>
      <c r="I419" s="213"/>
      <c r="J419" s="213"/>
      <c r="K419" s="277"/>
      <c r="L419" s="277"/>
      <c r="M419" s="277"/>
      <c r="N419" s="277"/>
      <c r="O419" s="277"/>
      <c r="P419" s="277"/>
      <c r="Q419" s="277"/>
      <c r="R419" s="277"/>
      <c r="S419" s="277"/>
      <c r="T419" s="277"/>
      <c r="U419" s="277"/>
      <c r="V419" s="277"/>
      <c r="W419" s="55"/>
      <c r="X419" s="497"/>
      <c r="Y419" s="497"/>
      <c r="Z419" s="497"/>
      <c r="AA419" s="497"/>
      <c r="AB419" s="497"/>
      <c r="AC419" s="497"/>
      <c r="AD419" s="497"/>
      <c r="AE419" s="497"/>
      <c r="AF419" s="497"/>
      <c r="AG419" s="497"/>
      <c r="AH419" s="497"/>
      <c r="AI419" s="497"/>
      <c r="AJ419" s="497"/>
      <c r="AK419" s="602">
        <f t="shared" si="41"/>
        <v>0</v>
      </c>
    </row>
    <row r="420" spans="1:37" ht="15" customHeight="1">
      <c r="A420" s="442"/>
      <c r="B420" s="457"/>
      <c r="C420" s="223"/>
      <c r="D420" s="225"/>
      <c r="E420" s="214" t="str">
        <f>Manning!E425</f>
        <v>HEAD CHEF</v>
      </c>
      <c r="F420" s="214">
        <f>Manning!F425</f>
        <v>0</v>
      </c>
      <c r="G420" s="252">
        <f>Manning!H425</f>
        <v>0</v>
      </c>
      <c r="H420" s="252" t="str">
        <f>Manning!I425</f>
        <v>L</v>
      </c>
      <c r="I420" s="252">
        <f>Manning!J425</f>
        <v>0</v>
      </c>
      <c r="J420" s="252"/>
      <c r="K420" s="252">
        <f>Manning!K425</f>
        <v>0</v>
      </c>
      <c r="L420" s="252">
        <f>Manning!L425</f>
        <v>0</v>
      </c>
      <c r="M420" s="252">
        <f>Manning!M425</f>
        <v>0</v>
      </c>
      <c r="N420" s="252">
        <f>Manning!N425</f>
        <v>0</v>
      </c>
      <c r="O420" s="252">
        <f>Manning!O425</f>
        <v>0</v>
      </c>
      <c r="P420" s="252">
        <f>Manning!P425</f>
        <v>0</v>
      </c>
      <c r="Q420" s="252">
        <f>Manning!Q425</f>
        <v>0</v>
      </c>
      <c r="R420" s="252">
        <f>Manning!R425</f>
        <v>0</v>
      </c>
      <c r="S420" s="252">
        <f>Manning!S425</f>
        <v>0</v>
      </c>
      <c r="T420" s="252">
        <f>Manning!T425</f>
        <v>0</v>
      </c>
      <c r="U420" s="252">
        <f>Manning!U425</f>
        <v>0</v>
      </c>
      <c r="V420" s="252">
        <f>Manning!W425</f>
        <v>0</v>
      </c>
      <c r="W420" s="146"/>
      <c r="X420" s="498">
        <f>K420*'Salary Level'!$M425</f>
        <v>0</v>
      </c>
      <c r="Y420" s="498">
        <f>L420*'Salary Level'!$M425</f>
        <v>0</v>
      </c>
      <c r="Z420" s="498">
        <f>M420*'Salary Level'!$M425</f>
        <v>0</v>
      </c>
      <c r="AA420" s="498">
        <f>N420*'Salary Level'!$M425</f>
        <v>0</v>
      </c>
      <c r="AB420" s="498">
        <f>O420*'Salary Level'!$M425</f>
        <v>0</v>
      </c>
      <c r="AC420" s="498">
        <f>P420*'Salary Level'!$M425</f>
        <v>0</v>
      </c>
      <c r="AD420" s="498">
        <f>Q420*'Salary Level'!$M425</f>
        <v>0</v>
      </c>
      <c r="AE420" s="498">
        <f>R420*'Salary Level'!$M425</f>
        <v>0</v>
      </c>
      <c r="AF420" s="498">
        <f>S420*'Salary Level'!$M425</f>
        <v>0</v>
      </c>
      <c r="AG420" s="498">
        <f>T420*'Salary Level'!$M425</f>
        <v>0</v>
      </c>
      <c r="AH420" s="498">
        <f>U420*'Salary Level'!$M425</f>
        <v>0</v>
      </c>
      <c r="AI420" s="498">
        <f>V420*'Salary Level'!$M425</f>
        <v>0</v>
      </c>
      <c r="AJ420" s="498">
        <f>V420*'Salary Level'!$M425</f>
        <v>0</v>
      </c>
      <c r="AK420" s="602">
        <f t="shared" si="41"/>
        <v>0</v>
      </c>
    </row>
    <row r="421" spans="1:37" ht="15" customHeight="1">
      <c r="A421" s="442"/>
      <c r="B421" s="457"/>
      <c r="C421" s="223"/>
      <c r="D421" s="225"/>
      <c r="E421" s="214" t="str">
        <f>Manning!E426</f>
        <v>SOUS CHEF</v>
      </c>
      <c r="F421" s="214">
        <f>Manning!F426</f>
        <v>0</v>
      </c>
      <c r="G421" s="252">
        <f>Manning!H426</f>
        <v>0</v>
      </c>
      <c r="H421" s="252" t="str">
        <f>Manning!I426</f>
        <v>L</v>
      </c>
      <c r="I421" s="252">
        <f>Manning!J426</f>
        <v>0</v>
      </c>
      <c r="J421" s="252"/>
      <c r="K421" s="252">
        <f>Manning!K426</f>
        <v>0</v>
      </c>
      <c r="L421" s="252">
        <f>Manning!L426</f>
        <v>0</v>
      </c>
      <c r="M421" s="252">
        <f>Manning!M426</f>
        <v>0</v>
      </c>
      <c r="N421" s="252">
        <f>Manning!N426</f>
        <v>0</v>
      </c>
      <c r="O421" s="252">
        <f>Manning!O426</f>
        <v>0</v>
      </c>
      <c r="P421" s="252">
        <f>Manning!P426</f>
        <v>0</v>
      </c>
      <c r="Q421" s="252">
        <f>Manning!Q426</f>
        <v>0</v>
      </c>
      <c r="R421" s="252">
        <f>Manning!R426</f>
        <v>0</v>
      </c>
      <c r="S421" s="252">
        <f>Manning!S426</f>
        <v>0</v>
      </c>
      <c r="T421" s="252">
        <f>Manning!T426</f>
        <v>0</v>
      </c>
      <c r="U421" s="252">
        <f>Manning!U426</f>
        <v>0</v>
      </c>
      <c r="V421" s="252">
        <f>Manning!W426</f>
        <v>0</v>
      </c>
      <c r="W421" s="146"/>
      <c r="X421" s="498">
        <f>K421*'Salary Level'!$M426</f>
        <v>0</v>
      </c>
      <c r="Y421" s="498">
        <f>L421*'Salary Level'!$M426</f>
        <v>0</v>
      </c>
      <c r="Z421" s="498">
        <f>M421*'Salary Level'!$M426</f>
        <v>0</v>
      </c>
      <c r="AA421" s="498">
        <f>N421*'Salary Level'!$M426</f>
        <v>0</v>
      </c>
      <c r="AB421" s="498">
        <f>O421*'Salary Level'!$M426</f>
        <v>0</v>
      </c>
      <c r="AC421" s="498">
        <f>P421*'Salary Level'!$M426</f>
        <v>0</v>
      </c>
      <c r="AD421" s="498">
        <f>Q421*'Salary Level'!$M426</f>
        <v>0</v>
      </c>
      <c r="AE421" s="498">
        <f>R421*'Salary Level'!$M426</f>
        <v>0</v>
      </c>
      <c r="AF421" s="498">
        <f>S421*'Salary Level'!$M426</f>
        <v>0</v>
      </c>
      <c r="AG421" s="498">
        <f>T421*'Salary Level'!$M426</f>
        <v>0</v>
      </c>
      <c r="AH421" s="498">
        <f>U421*'Salary Level'!$M426</f>
        <v>0</v>
      </c>
      <c r="AI421" s="498">
        <f>V421*'Salary Level'!$M426</f>
        <v>0</v>
      </c>
      <c r="AJ421" s="498">
        <f>V421*'Salary Level'!$M426</f>
        <v>0</v>
      </c>
      <c r="AK421" s="602">
        <f t="shared" si="41"/>
        <v>0</v>
      </c>
    </row>
    <row r="422" spans="1:37" ht="15" customHeight="1">
      <c r="A422" s="442"/>
      <c r="B422" s="457"/>
      <c r="C422" s="223"/>
      <c r="D422" s="225"/>
      <c r="E422" s="214" t="str">
        <f>Manning!E427</f>
        <v>CHEF DE PARTIE</v>
      </c>
      <c r="F422" s="214">
        <f>Manning!F427</f>
        <v>0</v>
      </c>
      <c r="G422" s="252">
        <f>Manning!H427</f>
        <v>0</v>
      </c>
      <c r="H422" s="252" t="str">
        <f>Manning!I427</f>
        <v>L</v>
      </c>
      <c r="I422" s="252">
        <f>Manning!J427</f>
        <v>0</v>
      </c>
      <c r="J422" s="252"/>
      <c r="K422" s="252">
        <f>Manning!K427</f>
        <v>0</v>
      </c>
      <c r="L422" s="252">
        <f>Manning!L427</f>
        <v>0</v>
      </c>
      <c r="M422" s="252">
        <f>Manning!M427</f>
        <v>0</v>
      </c>
      <c r="N422" s="252">
        <f>Manning!N427</f>
        <v>0</v>
      </c>
      <c r="O422" s="252">
        <f>Manning!O427</f>
        <v>0</v>
      </c>
      <c r="P422" s="252">
        <f>Manning!P427</f>
        <v>0</v>
      </c>
      <c r="Q422" s="252">
        <f>Manning!Q427</f>
        <v>0</v>
      </c>
      <c r="R422" s="252">
        <f>Manning!R427</f>
        <v>0</v>
      </c>
      <c r="S422" s="252">
        <f>Manning!S427</f>
        <v>0</v>
      </c>
      <c r="T422" s="252">
        <f>Manning!T427</f>
        <v>0</v>
      </c>
      <c r="U422" s="252">
        <f>Manning!U427</f>
        <v>0</v>
      </c>
      <c r="V422" s="252">
        <f>Manning!W427</f>
        <v>0</v>
      </c>
      <c r="W422" s="146"/>
      <c r="X422" s="498">
        <f>K422*'Salary Level'!$M427</f>
        <v>0</v>
      </c>
      <c r="Y422" s="498">
        <f>L422*'Salary Level'!$M427</f>
        <v>0</v>
      </c>
      <c r="Z422" s="498">
        <f>M422*'Salary Level'!$M427</f>
        <v>0</v>
      </c>
      <c r="AA422" s="498">
        <f>N422*'Salary Level'!$M427</f>
        <v>0</v>
      </c>
      <c r="AB422" s="498">
        <f>O422*'Salary Level'!$M427</f>
        <v>0</v>
      </c>
      <c r="AC422" s="498">
        <f>P422*'Salary Level'!$M427</f>
        <v>0</v>
      </c>
      <c r="AD422" s="498">
        <f>Q422*'Salary Level'!$M427</f>
        <v>0</v>
      </c>
      <c r="AE422" s="498">
        <f>R422*'Salary Level'!$M427</f>
        <v>0</v>
      </c>
      <c r="AF422" s="498">
        <f>S422*'Salary Level'!$M427</f>
        <v>0</v>
      </c>
      <c r="AG422" s="498">
        <f>T422*'Salary Level'!$M427</f>
        <v>0</v>
      </c>
      <c r="AH422" s="498">
        <f>U422*'Salary Level'!$M427</f>
        <v>0</v>
      </c>
      <c r="AI422" s="498">
        <f>V422*'Salary Level'!$M427</f>
        <v>0</v>
      </c>
      <c r="AJ422" s="498">
        <f>V422*'Salary Level'!$M427</f>
        <v>0</v>
      </c>
      <c r="AK422" s="602">
        <f t="shared" si="41"/>
        <v>0</v>
      </c>
    </row>
    <row r="423" spans="1:37" ht="15" customHeight="1">
      <c r="A423" s="442"/>
      <c r="B423" s="457"/>
      <c r="C423" s="223"/>
      <c r="D423" s="225"/>
      <c r="E423" s="214" t="str">
        <f>Manning!E428</f>
        <v>COMMIS 1</v>
      </c>
      <c r="F423" s="214">
        <f>Manning!F428</f>
        <v>0</v>
      </c>
      <c r="G423" s="252">
        <f>Manning!H428</f>
        <v>0</v>
      </c>
      <c r="H423" s="252" t="str">
        <f>Manning!I428</f>
        <v>L</v>
      </c>
      <c r="I423" s="252">
        <f>Manning!J428</f>
        <v>0</v>
      </c>
      <c r="J423" s="252"/>
      <c r="K423" s="252">
        <f>Manning!K428</f>
        <v>0</v>
      </c>
      <c r="L423" s="252">
        <f>Manning!L428</f>
        <v>0</v>
      </c>
      <c r="M423" s="252">
        <f>Manning!M428</f>
        <v>0</v>
      </c>
      <c r="N423" s="252">
        <f>Manning!N428</f>
        <v>0</v>
      </c>
      <c r="O423" s="252">
        <f>Manning!O428</f>
        <v>0</v>
      </c>
      <c r="P423" s="252">
        <f>Manning!P428</f>
        <v>0</v>
      </c>
      <c r="Q423" s="252">
        <f>Manning!Q428</f>
        <v>0</v>
      </c>
      <c r="R423" s="252">
        <f>Manning!R428</f>
        <v>0</v>
      </c>
      <c r="S423" s="252">
        <f>Manning!S428</f>
        <v>0</v>
      </c>
      <c r="T423" s="252">
        <f>Manning!T428</f>
        <v>0</v>
      </c>
      <c r="U423" s="252">
        <f>Manning!U428</f>
        <v>0</v>
      </c>
      <c r="V423" s="252">
        <f>Manning!W428</f>
        <v>0</v>
      </c>
      <c r="W423" s="146"/>
      <c r="X423" s="498">
        <f>K423*'Salary Level'!$M428</f>
        <v>0</v>
      </c>
      <c r="Y423" s="498">
        <f>L423*'Salary Level'!$M428</f>
        <v>0</v>
      </c>
      <c r="Z423" s="498">
        <f>M423*'Salary Level'!$M428</f>
        <v>0</v>
      </c>
      <c r="AA423" s="498">
        <f>N423*'Salary Level'!$M428</f>
        <v>0</v>
      </c>
      <c r="AB423" s="498">
        <f>O423*'Salary Level'!$M428</f>
        <v>0</v>
      </c>
      <c r="AC423" s="498">
        <f>P423*'Salary Level'!$M428</f>
        <v>0</v>
      </c>
      <c r="AD423" s="498">
        <f>Q423*'Salary Level'!$M428</f>
        <v>0</v>
      </c>
      <c r="AE423" s="498">
        <f>R423*'Salary Level'!$M428</f>
        <v>0</v>
      </c>
      <c r="AF423" s="498">
        <f>S423*'Salary Level'!$M428</f>
        <v>0</v>
      </c>
      <c r="AG423" s="498">
        <f>T423*'Salary Level'!$M428</f>
        <v>0</v>
      </c>
      <c r="AH423" s="498">
        <f>U423*'Salary Level'!$M428</f>
        <v>0</v>
      </c>
      <c r="AI423" s="498">
        <f>V423*'Salary Level'!$M428</f>
        <v>0</v>
      </c>
      <c r="AJ423" s="498">
        <f>V423*'Salary Level'!$M428</f>
        <v>0</v>
      </c>
      <c r="AK423" s="602">
        <f t="shared" si="41"/>
        <v>0</v>
      </c>
    </row>
    <row r="424" spans="1:37" ht="15" customHeight="1">
      <c r="A424" s="442"/>
      <c r="B424" s="457"/>
      <c r="C424" s="223"/>
      <c r="D424" s="225"/>
      <c r="E424" s="214" t="str">
        <f>Manning!E429</f>
        <v>COMMIS 2</v>
      </c>
      <c r="F424" s="214"/>
      <c r="G424" s="252">
        <f>Manning!H429</f>
        <v>0</v>
      </c>
      <c r="H424" s="252" t="str">
        <f>Manning!I429</f>
        <v>L</v>
      </c>
      <c r="I424" s="252">
        <f>Manning!J429</f>
        <v>0</v>
      </c>
      <c r="J424" s="252"/>
      <c r="K424" s="252">
        <f>Manning!K429</f>
        <v>0</v>
      </c>
      <c r="L424" s="252">
        <f>Manning!L429</f>
        <v>0</v>
      </c>
      <c r="M424" s="252">
        <f>Manning!M429</f>
        <v>0</v>
      </c>
      <c r="N424" s="252">
        <f>Manning!N429</f>
        <v>0</v>
      </c>
      <c r="O424" s="252">
        <f>Manning!O429</f>
        <v>0</v>
      </c>
      <c r="P424" s="252">
        <f>Manning!P429</f>
        <v>0</v>
      </c>
      <c r="Q424" s="252">
        <f>Manning!Q429</f>
        <v>0</v>
      </c>
      <c r="R424" s="252">
        <f>Manning!R429</f>
        <v>0</v>
      </c>
      <c r="S424" s="252">
        <f>Manning!S429</f>
        <v>0</v>
      </c>
      <c r="T424" s="252">
        <f>Manning!T429</f>
        <v>0</v>
      </c>
      <c r="U424" s="252">
        <f>Manning!U429</f>
        <v>0</v>
      </c>
      <c r="V424" s="252">
        <f>Manning!W429</f>
        <v>0</v>
      </c>
      <c r="W424" s="146"/>
      <c r="X424" s="498">
        <f>K424*'Salary Level'!$M429</f>
        <v>0</v>
      </c>
      <c r="Y424" s="498">
        <f>L424*'Salary Level'!$M429</f>
        <v>0</v>
      </c>
      <c r="Z424" s="498">
        <f>M424*'Salary Level'!$M429</f>
        <v>0</v>
      </c>
      <c r="AA424" s="498">
        <f>N424*'Salary Level'!$M429</f>
        <v>0</v>
      </c>
      <c r="AB424" s="498">
        <f>O424*'Salary Level'!$M429</f>
        <v>0</v>
      </c>
      <c r="AC424" s="498">
        <f>P424*'Salary Level'!$M429</f>
        <v>0</v>
      </c>
      <c r="AD424" s="498">
        <f>Q424*'Salary Level'!$M429</f>
        <v>0</v>
      </c>
      <c r="AE424" s="498">
        <f>R424*'Salary Level'!$M429</f>
        <v>0</v>
      </c>
      <c r="AF424" s="498">
        <f>S424*'Salary Level'!$M429</f>
        <v>0</v>
      </c>
      <c r="AG424" s="498">
        <f>T424*'Salary Level'!$M429</f>
        <v>0</v>
      </c>
      <c r="AH424" s="498">
        <f>U424*'Salary Level'!$M429</f>
        <v>0</v>
      </c>
      <c r="AI424" s="498">
        <f>V424*'Salary Level'!$M429</f>
        <v>0</v>
      </c>
      <c r="AJ424" s="498">
        <f>V424*'Salary Level'!$M429</f>
        <v>0</v>
      </c>
      <c r="AK424" s="602">
        <f t="shared" si="41"/>
        <v>0</v>
      </c>
    </row>
    <row r="425" spans="1:37" ht="15" customHeight="1">
      <c r="A425" s="442"/>
      <c r="B425" s="457"/>
      <c r="C425" s="223"/>
      <c r="D425" s="225"/>
      <c r="E425" s="214" t="str">
        <f>Manning!E430</f>
        <v>COMMIS 3</v>
      </c>
      <c r="F425" s="214"/>
      <c r="G425" s="252">
        <f>Manning!H430</f>
        <v>0</v>
      </c>
      <c r="H425" s="252" t="str">
        <f>Manning!I430</f>
        <v>L</v>
      </c>
      <c r="I425" s="252">
        <f>Manning!J430</f>
        <v>0</v>
      </c>
      <c r="J425" s="252"/>
      <c r="K425" s="252">
        <f>Manning!K430</f>
        <v>0</v>
      </c>
      <c r="L425" s="252">
        <f>Manning!L430</f>
        <v>0</v>
      </c>
      <c r="M425" s="252">
        <f>Manning!M430</f>
        <v>0</v>
      </c>
      <c r="N425" s="252">
        <f>Manning!N430</f>
        <v>0</v>
      </c>
      <c r="O425" s="252">
        <f>Manning!O430</f>
        <v>0</v>
      </c>
      <c r="P425" s="252">
        <f>Manning!P430</f>
        <v>0</v>
      </c>
      <c r="Q425" s="252">
        <f>Manning!Q430</f>
        <v>0</v>
      </c>
      <c r="R425" s="252">
        <f>Manning!R430</f>
        <v>0</v>
      </c>
      <c r="S425" s="252">
        <f>Manning!S430</f>
        <v>0</v>
      </c>
      <c r="T425" s="252">
        <f>Manning!T430</f>
        <v>0</v>
      </c>
      <c r="U425" s="252">
        <f>Manning!U430</f>
        <v>0</v>
      </c>
      <c r="V425" s="252">
        <f>Manning!W430</f>
        <v>0</v>
      </c>
      <c r="W425" s="146"/>
      <c r="X425" s="498">
        <f>K425*'Salary Level'!$M430</f>
        <v>0</v>
      </c>
      <c r="Y425" s="498">
        <f>L425*'Salary Level'!$M430</f>
        <v>0</v>
      </c>
      <c r="Z425" s="498">
        <f>M425*'Salary Level'!$M430</f>
        <v>0</v>
      </c>
      <c r="AA425" s="498">
        <f>N425*'Salary Level'!$M430</f>
        <v>0</v>
      </c>
      <c r="AB425" s="498">
        <f>O425*'Salary Level'!$M430</f>
        <v>0</v>
      </c>
      <c r="AC425" s="498">
        <f>P425*'Salary Level'!$M430</f>
        <v>0</v>
      </c>
      <c r="AD425" s="498">
        <f>Q425*'Salary Level'!$M430</f>
        <v>0</v>
      </c>
      <c r="AE425" s="498">
        <f>R425*'Salary Level'!$M430</f>
        <v>0</v>
      </c>
      <c r="AF425" s="498">
        <f>S425*'Salary Level'!$M430</f>
        <v>0</v>
      </c>
      <c r="AG425" s="498">
        <f>T425*'Salary Level'!$M430</f>
        <v>0</v>
      </c>
      <c r="AH425" s="498">
        <f>U425*'Salary Level'!$M430</f>
        <v>0</v>
      </c>
      <c r="AI425" s="498">
        <f>V425*'Salary Level'!$M430</f>
        <v>0</v>
      </c>
      <c r="AJ425" s="498">
        <f>V425*'Salary Level'!$M430</f>
        <v>0</v>
      </c>
      <c r="AK425" s="602">
        <f t="shared" si="41"/>
        <v>0</v>
      </c>
    </row>
    <row r="426" spans="1:37" ht="15" customHeight="1">
      <c r="A426" s="442"/>
      <c r="B426" s="457"/>
      <c r="C426" s="223"/>
      <c r="D426" s="225"/>
      <c r="E426" s="214" t="str">
        <f>Manning!E431</f>
        <v>ADDITIONAL POSITION 3</v>
      </c>
      <c r="F426" s="214"/>
      <c r="G426" s="252">
        <f>Manning!H431</f>
        <v>0</v>
      </c>
      <c r="H426" s="252" t="str">
        <f>Manning!I431</f>
        <v>L</v>
      </c>
      <c r="I426" s="252">
        <f>Manning!J431</f>
        <v>0</v>
      </c>
      <c r="J426" s="252"/>
      <c r="K426" s="252">
        <f>Manning!K431</f>
        <v>0</v>
      </c>
      <c r="L426" s="252">
        <f>Manning!L431</f>
        <v>0</v>
      </c>
      <c r="M426" s="252">
        <f>Manning!M431</f>
        <v>0</v>
      </c>
      <c r="N426" s="252">
        <f>Manning!N431</f>
        <v>0</v>
      </c>
      <c r="O426" s="252">
        <f>Manning!O431</f>
        <v>0</v>
      </c>
      <c r="P426" s="252">
        <f>Manning!P431</f>
        <v>0</v>
      </c>
      <c r="Q426" s="252">
        <f>Manning!Q431</f>
        <v>0</v>
      </c>
      <c r="R426" s="252">
        <f>Manning!R431</f>
        <v>0</v>
      </c>
      <c r="S426" s="252">
        <f>Manning!S431</f>
        <v>0</v>
      </c>
      <c r="T426" s="252">
        <f>Manning!T431</f>
        <v>0</v>
      </c>
      <c r="U426" s="252">
        <f>Manning!U431</f>
        <v>0</v>
      </c>
      <c r="V426" s="252">
        <f>Manning!W431</f>
        <v>0</v>
      </c>
      <c r="W426" s="146"/>
      <c r="X426" s="498">
        <f>K426*'Salary Level'!$M431</f>
        <v>0</v>
      </c>
      <c r="Y426" s="498">
        <f>L426*'Salary Level'!$M431</f>
        <v>0</v>
      </c>
      <c r="Z426" s="498">
        <f>M426*'Salary Level'!$M431</f>
        <v>0</v>
      </c>
      <c r="AA426" s="498">
        <f>N426*'Salary Level'!$M431</f>
        <v>0</v>
      </c>
      <c r="AB426" s="498">
        <f>O426*'Salary Level'!$M431</f>
        <v>0</v>
      </c>
      <c r="AC426" s="498">
        <f>P426*'Salary Level'!$M431</f>
        <v>0</v>
      </c>
      <c r="AD426" s="498">
        <f>Q426*'Salary Level'!$M431</f>
        <v>0</v>
      </c>
      <c r="AE426" s="498">
        <f>R426*'Salary Level'!$M431</f>
        <v>0</v>
      </c>
      <c r="AF426" s="498">
        <f>S426*'Salary Level'!$M431</f>
        <v>0</v>
      </c>
      <c r="AG426" s="498">
        <f>T426*'Salary Level'!$M431</f>
        <v>0</v>
      </c>
      <c r="AH426" s="498">
        <f>U426*'Salary Level'!$M431</f>
        <v>0</v>
      </c>
      <c r="AI426" s="498">
        <f>V426*'Salary Level'!$M431</f>
        <v>0</v>
      </c>
      <c r="AJ426" s="498">
        <f>V426*'Salary Level'!$M431</f>
        <v>0</v>
      </c>
      <c r="AK426" s="602">
        <f t="shared" si="41"/>
        <v>0</v>
      </c>
    </row>
    <row r="427" spans="1:37" ht="15" customHeight="1">
      <c r="A427" s="442"/>
      <c r="B427" s="457"/>
      <c r="C427" s="223"/>
      <c r="D427" s="225"/>
      <c r="E427" s="216"/>
      <c r="F427" s="216"/>
      <c r="G427" s="216"/>
      <c r="H427" s="216"/>
      <c r="I427" s="216"/>
      <c r="J427" s="216"/>
      <c r="K427" s="274"/>
      <c r="L427" s="274"/>
      <c r="M427" s="274"/>
      <c r="N427" s="274"/>
      <c r="O427" s="274"/>
      <c r="P427" s="274"/>
      <c r="Q427" s="274"/>
      <c r="R427" s="274"/>
      <c r="S427" s="274"/>
      <c r="T427" s="274"/>
      <c r="U427" s="274"/>
      <c r="V427" s="274"/>
      <c r="W427" s="61"/>
      <c r="X427" s="499"/>
      <c r="Y427" s="499"/>
      <c r="Z427" s="499"/>
      <c r="AA427" s="499"/>
      <c r="AB427" s="499"/>
      <c r="AC427" s="499"/>
      <c r="AD427" s="499"/>
      <c r="AE427" s="499"/>
      <c r="AF427" s="499"/>
      <c r="AG427" s="499"/>
      <c r="AH427" s="499"/>
      <c r="AI427" s="499"/>
      <c r="AJ427" s="499"/>
      <c r="AK427" s="602">
        <f t="shared" si="41"/>
        <v>0</v>
      </c>
    </row>
    <row r="428" spans="1:37" ht="15" customHeight="1">
      <c r="A428" s="442"/>
      <c r="B428" s="457"/>
      <c r="C428" s="223"/>
      <c r="D428" s="225"/>
      <c r="E428" s="221" t="str">
        <f>"TOTAL "&amp;E418</f>
        <v>TOTAL OTHER KITCHEN</v>
      </c>
      <c r="F428" s="221"/>
      <c r="G428" s="226">
        <f>SUM(G419:G427)</f>
        <v>0</v>
      </c>
      <c r="H428" s="221"/>
      <c r="I428" s="221"/>
      <c r="J428" s="221"/>
      <c r="K428" s="226">
        <f>Manning!K433</f>
        <v>0</v>
      </c>
      <c r="L428" s="226">
        <f>Manning!L433</f>
        <v>0</v>
      </c>
      <c r="M428" s="226">
        <f>Manning!M433</f>
        <v>0</v>
      </c>
      <c r="N428" s="226">
        <f>Manning!N433</f>
        <v>0</v>
      </c>
      <c r="O428" s="226">
        <f>Manning!O433</f>
        <v>0</v>
      </c>
      <c r="P428" s="226">
        <f>Manning!P433</f>
        <v>0</v>
      </c>
      <c r="Q428" s="226">
        <f>Manning!Q433</f>
        <v>0</v>
      </c>
      <c r="R428" s="226">
        <f>Manning!R433</f>
        <v>0</v>
      </c>
      <c r="S428" s="226">
        <f>Manning!S433</f>
        <v>0</v>
      </c>
      <c r="T428" s="226">
        <f>Manning!T433</f>
        <v>0</v>
      </c>
      <c r="U428" s="226">
        <f>Manning!U433</f>
        <v>0</v>
      </c>
      <c r="V428" s="226">
        <f>Manning!W433</f>
        <v>0</v>
      </c>
      <c r="W428" s="57"/>
      <c r="X428" s="507">
        <f>SUM(X419:X427)</f>
        <v>0</v>
      </c>
      <c r="Y428" s="507">
        <f t="shared" ref="Y428:AI428" si="44">SUM(Y419:Y427)</f>
        <v>0</v>
      </c>
      <c r="Z428" s="507">
        <f t="shared" si="44"/>
        <v>0</v>
      </c>
      <c r="AA428" s="507">
        <f t="shared" si="44"/>
        <v>0</v>
      </c>
      <c r="AB428" s="507">
        <f t="shared" si="44"/>
        <v>0</v>
      </c>
      <c r="AC428" s="507">
        <f t="shared" si="44"/>
        <v>0</v>
      </c>
      <c r="AD428" s="507">
        <f t="shared" si="44"/>
        <v>0</v>
      </c>
      <c r="AE428" s="507">
        <f t="shared" si="44"/>
        <v>0</v>
      </c>
      <c r="AF428" s="507">
        <f t="shared" si="44"/>
        <v>0</v>
      </c>
      <c r="AG428" s="507">
        <f t="shared" si="44"/>
        <v>0</v>
      </c>
      <c r="AH428" s="507">
        <f t="shared" si="44"/>
        <v>0</v>
      </c>
      <c r="AI428" s="507">
        <f t="shared" si="44"/>
        <v>0</v>
      </c>
      <c r="AJ428" s="507">
        <f>SUM(AJ419:AJ427)</f>
        <v>0</v>
      </c>
      <c r="AK428" s="602">
        <f t="shared" si="41"/>
        <v>0</v>
      </c>
    </row>
    <row r="429" spans="1:37" ht="15" customHeight="1">
      <c r="A429" s="442"/>
      <c r="B429" s="457"/>
      <c r="C429" s="223"/>
      <c r="D429" s="255" t="str">
        <f>"TOTAL "&amp;D296</f>
        <v xml:space="preserve">TOTAL KITCHEN  </v>
      </c>
      <c r="E429" s="250"/>
      <c r="F429" s="250"/>
      <c r="G429" s="258">
        <f>G416+G428+G404+G380+G392+G338+G352+G323+G312</f>
        <v>53</v>
      </c>
      <c r="H429" s="259">
        <f>H338+H416+H428+H404+H380+H392+H352+H323+H312</f>
        <v>0</v>
      </c>
      <c r="I429" s="259"/>
      <c r="J429" s="259"/>
      <c r="K429" s="258">
        <f>Manning!K434</f>
        <v>0</v>
      </c>
      <c r="L429" s="258">
        <f>Manning!L434</f>
        <v>0</v>
      </c>
      <c r="M429" s="258">
        <f>Manning!M434</f>
        <v>0</v>
      </c>
      <c r="N429" s="258">
        <f>Manning!N434</f>
        <v>0</v>
      </c>
      <c r="O429" s="258">
        <f>Manning!O434</f>
        <v>0</v>
      </c>
      <c r="P429" s="258">
        <f>Manning!P434</f>
        <v>0</v>
      </c>
      <c r="Q429" s="258">
        <f>Manning!Q434</f>
        <v>0</v>
      </c>
      <c r="R429" s="258">
        <f>Manning!R434</f>
        <v>0</v>
      </c>
      <c r="S429" s="258">
        <f>Manning!S434</f>
        <v>1</v>
      </c>
      <c r="T429" s="258">
        <f>Manning!T434</f>
        <v>3</v>
      </c>
      <c r="U429" s="258">
        <f>Manning!U434</f>
        <v>3</v>
      </c>
      <c r="V429" s="258">
        <f>Manning!W434</f>
        <v>53</v>
      </c>
      <c r="W429" s="76"/>
      <c r="X429" s="519">
        <f>X428+X416+X404+X392+X380+X352+X338+X323+X312</f>
        <v>0</v>
      </c>
      <c r="Y429" s="519">
        <f t="shared" ref="Y429:AI429" si="45">Y428+Y416+Y404+Y392+Y380+Y352+Y338+Y323+Y312</f>
        <v>0</v>
      </c>
      <c r="Z429" s="519">
        <f t="shared" si="45"/>
        <v>0</v>
      </c>
      <c r="AA429" s="519">
        <f t="shared" si="45"/>
        <v>0</v>
      </c>
      <c r="AB429" s="519">
        <f t="shared" si="45"/>
        <v>0</v>
      </c>
      <c r="AC429" s="519">
        <f t="shared" si="45"/>
        <v>0</v>
      </c>
      <c r="AD429" s="519">
        <f t="shared" si="45"/>
        <v>0</v>
      </c>
      <c r="AE429" s="519">
        <f t="shared" si="45"/>
        <v>0</v>
      </c>
      <c r="AF429" s="519">
        <f t="shared" si="45"/>
        <v>22720</v>
      </c>
      <c r="AG429" s="519">
        <f t="shared" si="45"/>
        <v>68160</v>
      </c>
      <c r="AH429" s="519">
        <f t="shared" si="45"/>
        <v>68160</v>
      </c>
      <c r="AI429" s="519">
        <f t="shared" si="45"/>
        <v>429550</v>
      </c>
      <c r="AJ429" s="519">
        <f>AJ428+AJ416+AJ404+AJ392+AJ380+AJ352+AJ338+AJ323+AJ312</f>
        <v>429550</v>
      </c>
      <c r="AK429" s="602">
        <f t="shared" si="41"/>
        <v>1018140</v>
      </c>
    </row>
    <row r="430" spans="1:37" ht="15" customHeight="1">
      <c r="A430" s="442"/>
      <c r="B430" s="457"/>
      <c r="C430" s="245"/>
      <c r="D430" s="242"/>
      <c r="E430" s="243"/>
      <c r="F430" s="243"/>
      <c r="G430" s="243"/>
      <c r="H430" s="243"/>
      <c r="I430" s="243"/>
      <c r="J430" s="243"/>
      <c r="K430" s="284"/>
      <c r="L430" s="284"/>
      <c r="M430" s="284"/>
      <c r="N430" s="284"/>
      <c r="O430" s="284"/>
      <c r="P430" s="284"/>
      <c r="Q430" s="284"/>
      <c r="R430" s="284"/>
      <c r="S430" s="284"/>
      <c r="T430" s="284"/>
      <c r="U430" s="284"/>
      <c r="V430" s="284"/>
      <c r="W430" s="19"/>
      <c r="X430" s="535"/>
      <c r="Y430" s="535"/>
      <c r="Z430" s="535"/>
      <c r="AA430" s="535"/>
      <c r="AB430" s="535"/>
      <c r="AC430" s="535"/>
      <c r="AD430" s="535"/>
      <c r="AE430" s="535"/>
      <c r="AF430" s="535"/>
      <c r="AG430" s="535"/>
      <c r="AH430" s="535"/>
      <c r="AI430" s="535"/>
      <c r="AJ430" s="536"/>
      <c r="AK430" s="602">
        <f t="shared" si="41"/>
        <v>0</v>
      </c>
    </row>
    <row r="431" spans="1:37" ht="15" customHeight="1">
      <c r="A431" s="442"/>
      <c r="B431" s="457"/>
      <c r="C431" s="245"/>
      <c r="D431" s="211"/>
      <c r="E431" s="212" t="str">
        <f>Manning!E436</f>
        <v xml:space="preserve">STEWARDING   </v>
      </c>
      <c r="F431" s="212">
        <f>Manning!F436</f>
        <v>0</v>
      </c>
      <c r="G431" s="212"/>
      <c r="H431" s="212"/>
      <c r="I431" s="212"/>
      <c r="J431" s="212"/>
      <c r="K431" s="276"/>
      <c r="L431" s="276"/>
      <c r="M431" s="276"/>
      <c r="N431" s="276"/>
      <c r="O431" s="276"/>
      <c r="P431" s="276"/>
      <c r="Q431" s="276"/>
      <c r="R431" s="276"/>
      <c r="S431" s="276"/>
      <c r="T431" s="276"/>
      <c r="U431" s="276"/>
      <c r="V431" s="276"/>
      <c r="W431" s="72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02">
        <f t="shared" si="41"/>
        <v>0</v>
      </c>
    </row>
    <row r="432" spans="1:37" ht="15" customHeight="1">
      <c r="A432" s="442"/>
      <c r="B432" s="457"/>
      <c r="C432" s="245"/>
      <c r="D432" s="211"/>
      <c r="E432" s="213"/>
      <c r="F432" s="213"/>
      <c r="G432" s="213"/>
      <c r="H432" s="213"/>
      <c r="I432" s="213"/>
      <c r="J432" s="213"/>
      <c r="K432" s="277"/>
      <c r="L432" s="277"/>
      <c r="M432" s="277"/>
      <c r="N432" s="277"/>
      <c r="O432" s="277"/>
      <c r="P432" s="277"/>
      <c r="Q432" s="277"/>
      <c r="R432" s="277"/>
      <c r="S432" s="277"/>
      <c r="T432" s="277"/>
      <c r="U432" s="277"/>
      <c r="V432" s="277"/>
      <c r="W432" s="55"/>
      <c r="X432" s="67"/>
      <c r="Y432" s="67"/>
      <c r="Z432" s="67"/>
      <c r="AA432" s="67"/>
      <c r="AB432" s="67"/>
      <c r="AC432" s="67"/>
      <c r="AD432" s="67"/>
      <c r="AE432" s="67"/>
      <c r="AF432" s="67"/>
      <c r="AG432" s="67"/>
      <c r="AH432" s="67"/>
      <c r="AI432" s="67"/>
      <c r="AJ432" s="67"/>
      <c r="AK432" s="602">
        <f t="shared" si="41"/>
        <v>0</v>
      </c>
    </row>
    <row r="433" spans="1:37" ht="15" customHeight="1">
      <c r="A433" s="442"/>
      <c r="B433" s="457"/>
      <c r="C433" s="245"/>
      <c r="D433" s="211"/>
      <c r="E433" s="214" t="str">
        <f>Manning!E438</f>
        <v>CHIEF STEWARD</v>
      </c>
      <c r="F433" s="214">
        <f>Manning!F438</f>
        <v>0</v>
      </c>
      <c r="G433" s="252">
        <f>Manning!H438</f>
        <v>1</v>
      </c>
      <c r="H433" s="252" t="str">
        <f>Manning!I438</f>
        <v>L</v>
      </c>
      <c r="I433" s="252" t="str">
        <f>Manning!J438</f>
        <v>L4</v>
      </c>
      <c r="J433" s="252"/>
      <c r="K433" s="252">
        <f>Manning!K438</f>
        <v>0</v>
      </c>
      <c r="L433" s="252">
        <f>Manning!L438</f>
        <v>0</v>
      </c>
      <c r="M433" s="252">
        <f>Manning!M438</f>
        <v>0</v>
      </c>
      <c r="N433" s="252">
        <f>Manning!N438</f>
        <v>0</v>
      </c>
      <c r="O433" s="252">
        <f>Manning!O438</f>
        <v>0</v>
      </c>
      <c r="P433" s="252">
        <f>Manning!P438</f>
        <v>0</v>
      </c>
      <c r="Q433" s="252">
        <f>Manning!Q438</f>
        <v>0</v>
      </c>
      <c r="R433" s="252">
        <f>Manning!R438</f>
        <v>0</v>
      </c>
      <c r="S433" s="252">
        <f>Manning!S438</f>
        <v>0</v>
      </c>
      <c r="T433" s="252">
        <f>Manning!T438</f>
        <v>0</v>
      </c>
      <c r="U433" s="252">
        <f>Manning!U438</f>
        <v>1</v>
      </c>
      <c r="V433" s="252">
        <f>Manning!W438</f>
        <v>1</v>
      </c>
      <c r="W433" s="147"/>
      <c r="X433" s="498">
        <f>K433*'Salary Level'!$M438</f>
        <v>0</v>
      </c>
      <c r="Y433" s="498">
        <f>L433*'Salary Level'!$M438</f>
        <v>0</v>
      </c>
      <c r="Z433" s="498">
        <f>M433*'Salary Level'!$M438</f>
        <v>0</v>
      </c>
      <c r="AA433" s="498">
        <f>N433*'Salary Level'!$M438</f>
        <v>0</v>
      </c>
      <c r="AB433" s="498">
        <f>O433*'Salary Level'!$M438</f>
        <v>0</v>
      </c>
      <c r="AC433" s="498">
        <f>P433*'Salary Level'!$M438</f>
        <v>0</v>
      </c>
      <c r="AD433" s="498">
        <f>Q433*'Salary Level'!$M438</f>
        <v>0</v>
      </c>
      <c r="AE433" s="498">
        <f>R433*'Salary Level'!$M438</f>
        <v>0</v>
      </c>
      <c r="AF433" s="498">
        <f>S433*'Salary Level'!$M438</f>
        <v>0</v>
      </c>
      <c r="AG433" s="498">
        <f>T433*'Salary Level'!$M438</f>
        <v>0</v>
      </c>
      <c r="AH433" s="498">
        <f>U433*'Salary Level'!$M438</f>
        <v>9230</v>
      </c>
      <c r="AI433" s="498">
        <f>V433*'Salary Level'!$M438</f>
        <v>9230</v>
      </c>
      <c r="AJ433" s="498">
        <f>V433*'Salary Level'!$M438</f>
        <v>9230</v>
      </c>
      <c r="AK433" s="602">
        <f t="shared" si="41"/>
        <v>27690</v>
      </c>
    </row>
    <row r="434" spans="1:37" ht="15" customHeight="1">
      <c r="A434" s="442"/>
      <c r="B434" s="457"/>
      <c r="C434" s="245"/>
      <c r="D434" s="211"/>
      <c r="E434" s="214" t="str">
        <f>Manning!E439</f>
        <v>ASSISTANT CHIEF STEWARD</v>
      </c>
      <c r="F434" s="214">
        <f>Manning!F439</f>
        <v>0</v>
      </c>
      <c r="G434" s="252">
        <f>Manning!H439</f>
        <v>1</v>
      </c>
      <c r="H434" s="252" t="str">
        <f>Manning!I439</f>
        <v>L</v>
      </c>
      <c r="I434" s="252" t="str">
        <f>Manning!J439</f>
        <v>L5</v>
      </c>
      <c r="J434" s="252"/>
      <c r="K434" s="252">
        <f>Manning!K439</f>
        <v>0</v>
      </c>
      <c r="L434" s="252">
        <f>Manning!L439</f>
        <v>0</v>
      </c>
      <c r="M434" s="252">
        <f>Manning!M439</f>
        <v>0</v>
      </c>
      <c r="N434" s="252">
        <f>Manning!N439</f>
        <v>0</v>
      </c>
      <c r="O434" s="252">
        <f>Manning!O439</f>
        <v>0</v>
      </c>
      <c r="P434" s="252">
        <f>Manning!P439</f>
        <v>0</v>
      </c>
      <c r="Q434" s="252">
        <f>Manning!Q439</f>
        <v>0</v>
      </c>
      <c r="R434" s="252">
        <f>Manning!R439</f>
        <v>0</v>
      </c>
      <c r="S434" s="252">
        <f>Manning!S439</f>
        <v>0</v>
      </c>
      <c r="T434" s="252">
        <f>Manning!T439</f>
        <v>0</v>
      </c>
      <c r="U434" s="252">
        <f>Manning!U439</f>
        <v>1</v>
      </c>
      <c r="V434" s="252">
        <f>Manning!W439</f>
        <v>1</v>
      </c>
      <c r="W434" s="147"/>
      <c r="X434" s="498">
        <f>K434*'Salary Level'!$M439</f>
        <v>0</v>
      </c>
      <c r="Y434" s="498">
        <f>L434*'Salary Level'!$M439</f>
        <v>0</v>
      </c>
      <c r="Z434" s="498">
        <f>M434*'Salary Level'!$M439</f>
        <v>0</v>
      </c>
      <c r="AA434" s="498">
        <f>N434*'Salary Level'!$M439</f>
        <v>0</v>
      </c>
      <c r="AB434" s="498">
        <f>O434*'Salary Level'!$M439</f>
        <v>0</v>
      </c>
      <c r="AC434" s="498">
        <f>P434*'Salary Level'!$M439</f>
        <v>0</v>
      </c>
      <c r="AD434" s="498">
        <f>Q434*'Salary Level'!$M439</f>
        <v>0</v>
      </c>
      <c r="AE434" s="498">
        <f>R434*'Salary Level'!$M439</f>
        <v>0</v>
      </c>
      <c r="AF434" s="498">
        <f>S434*'Salary Level'!$M439</f>
        <v>0</v>
      </c>
      <c r="AG434" s="498">
        <f>T434*'Salary Level'!$M439</f>
        <v>0</v>
      </c>
      <c r="AH434" s="498">
        <f>U434*'Salary Level'!$M439</f>
        <v>4260</v>
      </c>
      <c r="AI434" s="498">
        <f>V434*'Salary Level'!$M439</f>
        <v>4260</v>
      </c>
      <c r="AJ434" s="498">
        <f>V434*'Salary Level'!$M439</f>
        <v>4260</v>
      </c>
      <c r="AK434" s="602">
        <f t="shared" si="41"/>
        <v>12780</v>
      </c>
    </row>
    <row r="435" spans="1:37" ht="15" customHeight="1">
      <c r="A435" s="442"/>
      <c r="B435" s="457"/>
      <c r="C435" s="245"/>
      <c r="D435" s="211"/>
      <c r="E435" s="214" t="str">
        <f>Manning!E440</f>
        <v>BANQUET CHIEF STEWARD</v>
      </c>
      <c r="F435" s="214">
        <f>Manning!F440</f>
        <v>0</v>
      </c>
      <c r="G435" s="252">
        <f>Manning!H440</f>
        <v>0</v>
      </c>
      <c r="H435" s="252" t="str">
        <f>Manning!I440</f>
        <v>L</v>
      </c>
      <c r="I435" s="252">
        <f>Manning!J440</f>
        <v>0</v>
      </c>
      <c r="J435" s="252"/>
      <c r="K435" s="252">
        <f>Manning!K440</f>
        <v>0</v>
      </c>
      <c r="L435" s="252">
        <f>Manning!L440</f>
        <v>0</v>
      </c>
      <c r="M435" s="252">
        <f>Manning!M440</f>
        <v>0</v>
      </c>
      <c r="N435" s="252">
        <f>Manning!N440</f>
        <v>0</v>
      </c>
      <c r="O435" s="252">
        <f>Manning!O440</f>
        <v>0</v>
      </c>
      <c r="P435" s="252">
        <f>Manning!P440</f>
        <v>0</v>
      </c>
      <c r="Q435" s="252">
        <f>Manning!Q440</f>
        <v>0</v>
      </c>
      <c r="R435" s="252">
        <f>Manning!R440</f>
        <v>0</v>
      </c>
      <c r="S435" s="252">
        <f>Manning!S440</f>
        <v>0</v>
      </c>
      <c r="T435" s="252">
        <f>Manning!T440</f>
        <v>0</v>
      </c>
      <c r="U435" s="252">
        <f>Manning!U440</f>
        <v>0</v>
      </c>
      <c r="V435" s="252">
        <f>Manning!W440</f>
        <v>0</v>
      </c>
      <c r="W435" s="147"/>
      <c r="X435" s="498">
        <f>K435*'Salary Level'!$M440</f>
        <v>0</v>
      </c>
      <c r="Y435" s="498">
        <f>L435*'Salary Level'!$M440</f>
        <v>0</v>
      </c>
      <c r="Z435" s="498">
        <f>M435*'Salary Level'!$M440</f>
        <v>0</v>
      </c>
      <c r="AA435" s="498">
        <f>N435*'Salary Level'!$M440</f>
        <v>0</v>
      </c>
      <c r="AB435" s="498">
        <f>O435*'Salary Level'!$M440</f>
        <v>0</v>
      </c>
      <c r="AC435" s="498">
        <f>P435*'Salary Level'!$M440</f>
        <v>0</v>
      </c>
      <c r="AD435" s="498">
        <f>Q435*'Salary Level'!$M440</f>
        <v>0</v>
      </c>
      <c r="AE435" s="498">
        <f>R435*'Salary Level'!$M440</f>
        <v>0</v>
      </c>
      <c r="AF435" s="498">
        <f>S435*'Salary Level'!$M440</f>
        <v>0</v>
      </c>
      <c r="AG435" s="498">
        <f>T435*'Salary Level'!$M440</f>
        <v>0</v>
      </c>
      <c r="AH435" s="498">
        <f>U435*'Salary Level'!$M440</f>
        <v>0</v>
      </c>
      <c r="AI435" s="498">
        <f>V435*'Salary Level'!$M440</f>
        <v>0</v>
      </c>
      <c r="AJ435" s="498">
        <f>V435*'Salary Level'!$M440</f>
        <v>0</v>
      </c>
      <c r="AK435" s="602">
        <f t="shared" si="41"/>
        <v>0</v>
      </c>
    </row>
    <row r="436" spans="1:37" ht="15" customHeight="1">
      <c r="A436" s="442"/>
      <c r="B436" s="457"/>
      <c r="C436" s="245"/>
      <c r="D436" s="211"/>
      <c r="E436" s="214" t="str">
        <f>Manning!E441</f>
        <v>CAPTAIN</v>
      </c>
      <c r="F436" s="214">
        <f>Manning!F441</f>
        <v>0</v>
      </c>
      <c r="G436" s="252">
        <f>Manning!H441</f>
        <v>5</v>
      </c>
      <c r="H436" s="252" t="str">
        <f>Manning!I441</f>
        <v>L</v>
      </c>
      <c r="I436" s="252" t="str">
        <f>Manning!J441</f>
        <v>L6</v>
      </c>
      <c r="J436" s="252"/>
      <c r="K436" s="252">
        <f>Manning!K441</f>
        <v>0</v>
      </c>
      <c r="L436" s="252">
        <f>Manning!L441</f>
        <v>0</v>
      </c>
      <c r="M436" s="252">
        <f>Manning!M441</f>
        <v>0</v>
      </c>
      <c r="N436" s="252">
        <f>Manning!N441</f>
        <v>0</v>
      </c>
      <c r="O436" s="252">
        <f>Manning!O441</f>
        <v>0</v>
      </c>
      <c r="P436" s="252">
        <f>Manning!P441</f>
        <v>0</v>
      </c>
      <c r="Q436" s="252">
        <f>Manning!Q441</f>
        <v>0</v>
      </c>
      <c r="R436" s="252">
        <f>Manning!R441</f>
        <v>0</v>
      </c>
      <c r="S436" s="252">
        <f>Manning!S441</f>
        <v>0</v>
      </c>
      <c r="T436" s="252">
        <f>Manning!T441</f>
        <v>0</v>
      </c>
      <c r="U436" s="252">
        <f>Manning!U441</f>
        <v>2</v>
      </c>
      <c r="V436" s="252">
        <f>Manning!W441</f>
        <v>5</v>
      </c>
      <c r="W436" s="147"/>
      <c r="X436" s="498">
        <f>K436*'Salary Level'!$M441</f>
        <v>0</v>
      </c>
      <c r="Y436" s="498">
        <f>L436*'Salary Level'!$M441</f>
        <v>0</v>
      </c>
      <c r="Z436" s="498">
        <f>M436*'Salary Level'!$M441</f>
        <v>0</v>
      </c>
      <c r="AA436" s="498">
        <f>N436*'Salary Level'!$M441</f>
        <v>0</v>
      </c>
      <c r="AB436" s="498">
        <f>O436*'Salary Level'!$M441</f>
        <v>0</v>
      </c>
      <c r="AC436" s="498">
        <f>P436*'Salary Level'!$M441</f>
        <v>0</v>
      </c>
      <c r="AD436" s="498">
        <f>Q436*'Salary Level'!$M441</f>
        <v>0</v>
      </c>
      <c r="AE436" s="498">
        <f>R436*'Salary Level'!$M441</f>
        <v>0</v>
      </c>
      <c r="AF436" s="498">
        <f>S436*'Salary Level'!$M441</f>
        <v>0</v>
      </c>
      <c r="AG436" s="498">
        <f>T436*'Salary Level'!$M441</f>
        <v>0</v>
      </c>
      <c r="AH436" s="498">
        <f>U436*'Salary Level'!$M441</f>
        <v>6390</v>
      </c>
      <c r="AI436" s="498">
        <f>V436*'Salary Level'!$M441</f>
        <v>15975</v>
      </c>
      <c r="AJ436" s="498">
        <f>V436*'Salary Level'!$M441</f>
        <v>15975</v>
      </c>
      <c r="AK436" s="602">
        <f t="shared" si="41"/>
        <v>38340</v>
      </c>
    </row>
    <row r="437" spans="1:37" ht="15" customHeight="1">
      <c r="A437" s="442"/>
      <c r="B437" s="457"/>
      <c r="C437" s="245"/>
      <c r="D437" s="211"/>
      <c r="E437" s="214" t="str">
        <f>Manning!E442</f>
        <v>DISHWASHER WESTERN RESTAURANT</v>
      </c>
      <c r="F437" s="214">
        <f>Manning!F442</f>
        <v>0</v>
      </c>
      <c r="G437" s="252">
        <f>Manning!H442</f>
        <v>7</v>
      </c>
      <c r="H437" s="252" t="str">
        <f>Manning!I442</f>
        <v>L</v>
      </c>
      <c r="I437" s="252" t="str">
        <f>Manning!J442</f>
        <v>L7</v>
      </c>
      <c r="J437" s="252"/>
      <c r="K437" s="252">
        <f>Manning!K442</f>
        <v>0</v>
      </c>
      <c r="L437" s="252">
        <f>Manning!L442</f>
        <v>0</v>
      </c>
      <c r="M437" s="252">
        <f>Manning!M442</f>
        <v>0</v>
      </c>
      <c r="N437" s="252">
        <f>Manning!N442</f>
        <v>0</v>
      </c>
      <c r="O437" s="252">
        <f>Manning!O442</f>
        <v>0</v>
      </c>
      <c r="P437" s="252">
        <f>Manning!P442</f>
        <v>0</v>
      </c>
      <c r="Q437" s="252">
        <f>Manning!Q442</f>
        <v>0</v>
      </c>
      <c r="R437" s="252">
        <f>Manning!R442</f>
        <v>0</v>
      </c>
      <c r="S437" s="252">
        <f>Manning!S442</f>
        <v>0</v>
      </c>
      <c r="T437" s="252">
        <f>Manning!T442</f>
        <v>0</v>
      </c>
      <c r="U437" s="252">
        <f>Manning!U442</f>
        <v>2</v>
      </c>
      <c r="V437" s="252">
        <f>Manning!W442</f>
        <v>7</v>
      </c>
      <c r="W437" s="147"/>
      <c r="X437" s="498">
        <f>K437*'Salary Level'!$M442</f>
        <v>0</v>
      </c>
      <c r="Y437" s="498">
        <f>L437*'Salary Level'!$M442</f>
        <v>0</v>
      </c>
      <c r="Z437" s="498">
        <f>M437*'Salary Level'!$M442</f>
        <v>0</v>
      </c>
      <c r="AA437" s="498">
        <f>N437*'Salary Level'!$M442</f>
        <v>0</v>
      </c>
      <c r="AB437" s="498">
        <f>O437*'Salary Level'!$M442</f>
        <v>0</v>
      </c>
      <c r="AC437" s="498">
        <f>P437*'Salary Level'!$M442</f>
        <v>0</v>
      </c>
      <c r="AD437" s="498">
        <f>Q437*'Salary Level'!$M442</f>
        <v>0</v>
      </c>
      <c r="AE437" s="498">
        <f>R437*'Salary Level'!$M442</f>
        <v>0</v>
      </c>
      <c r="AF437" s="498">
        <f>S437*'Salary Level'!$M442</f>
        <v>0</v>
      </c>
      <c r="AG437" s="498">
        <f>T437*'Salary Level'!$M442</f>
        <v>0</v>
      </c>
      <c r="AH437" s="498">
        <f>U437*'Salary Level'!$M442</f>
        <v>4970</v>
      </c>
      <c r="AI437" s="498">
        <f>V437*'Salary Level'!$M442</f>
        <v>17395</v>
      </c>
      <c r="AJ437" s="498">
        <f>V437*'Salary Level'!$M442</f>
        <v>17395</v>
      </c>
      <c r="AK437" s="602">
        <f t="shared" si="41"/>
        <v>39760</v>
      </c>
    </row>
    <row r="438" spans="1:37" ht="15" customHeight="1">
      <c r="A438" s="442"/>
      <c r="B438" s="457"/>
      <c r="C438" s="245"/>
      <c r="D438" s="211"/>
      <c r="E438" s="214" t="str">
        <f>Manning!E443</f>
        <v>DISHWASHER CHINESE RESTAURANT</v>
      </c>
      <c r="F438" s="214"/>
      <c r="G438" s="252">
        <f>Manning!H443</f>
        <v>7</v>
      </c>
      <c r="H438" s="252" t="str">
        <f>Manning!I443</f>
        <v>L</v>
      </c>
      <c r="I438" s="252" t="str">
        <f>Manning!J443</f>
        <v>L7</v>
      </c>
      <c r="J438" s="252"/>
      <c r="K438" s="252">
        <f>Manning!K443</f>
        <v>0</v>
      </c>
      <c r="L438" s="252">
        <f>Manning!L443</f>
        <v>0</v>
      </c>
      <c r="M438" s="252">
        <f>Manning!M443</f>
        <v>0</v>
      </c>
      <c r="N438" s="252">
        <f>Manning!N443</f>
        <v>0</v>
      </c>
      <c r="O438" s="252">
        <f>Manning!O443</f>
        <v>0</v>
      </c>
      <c r="P438" s="252">
        <f>Manning!P443</f>
        <v>0</v>
      </c>
      <c r="Q438" s="252">
        <f>Manning!Q443</f>
        <v>0</v>
      </c>
      <c r="R438" s="252">
        <f>Manning!R443</f>
        <v>0</v>
      </c>
      <c r="S438" s="252">
        <f>Manning!S443</f>
        <v>0</v>
      </c>
      <c r="T438" s="252">
        <f>Manning!T443</f>
        <v>0</v>
      </c>
      <c r="U438" s="252">
        <f>Manning!U443</f>
        <v>2</v>
      </c>
      <c r="V438" s="252">
        <f>Manning!W443</f>
        <v>7</v>
      </c>
      <c r="W438" s="146"/>
      <c r="X438" s="498">
        <f>K438*'Salary Level'!$M443</f>
        <v>0</v>
      </c>
      <c r="Y438" s="498">
        <f>L438*'Salary Level'!$M443</f>
        <v>0</v>
      </c>
      <c r="Z438" s="498">
        <f>M438*'Salary Level'!$M443</f>
        <v>0</v>
      </c>
      <c r="AA438" s="498">
        <f>N438*'Salary Level'!$M443</f>
        <v>0</v>
      </c>
      <c r="AB438" s="498">
        <f>O438*'Salary Level'!$M443</f>
        <v>0</v>
      </c>
      <c r="AC438" s="498">
        <f>P438*'Salary Level'!$M443</f>
        <v>0</v>
      </c>
      <c r="AD438" s="498">
        <f>Q438*'Salary Level'!$M443</f>
        <v>0</v>
      </c>
      <c r="AE438" s="498">
        <f>R438*'Salary Level'!$M443</f>
        <v>0</v>
      </c>
      <c r="AF438" s="498">
        <f>S438*'Salary Level'!$M443</f>
        <v>0</v>
      </c>
      <c r="AG438" s="498">
        <f>T438*'Salary Level'!$M443</f>
        <v>0</v>
      </c>
      <c r="AH438" s="498">
        <f>U438*'Salary Level'!$M443</f>
        <v>4970</v>
      </c>
      <c r="AI438" s="498">
        <f>V438*'Salary Level'!$M443</f>
        <v>17395</v>
      </c>
      <c r="AJ438" s="498">
        <f>V438*'Salary Level'!$M443</f>
        <v>17395</v>
      </c>
      <c r="AK438" s="602">
        <f t="shared" si="41"/>
        <v>39760</v>
      </c>
    </row>
    <row r="439" spans="1:37" ht="15" customHeight="1">
      <c r="A439" s="442"/>
      <c r="B439" s="457"/>
      <c r="C439" s="245"/>
      <c r="D439" s="211"/>
      <c r="E439" s="214" t="str">
        <f>Manning!E444</f>
        <v>ADDITIONAL POSITION 1</v>
      </c>
      <c r="F439" s="214"/>
      <c r="G439" s="252">
        <f>Manning!H444</f>
        <v>0</v>
      </c>
      <c r="H439" s="252" t="str">
        <f>Manning!I444</f>
        <v>L</v>
      </c>
      <c r="I439" s="252">
        <f>Manning!J444</f>
        <v>0</v>
      </c>
      <c r="J439" s="252"/>
      <c r="K439" s="252">
        <f>Manning!K444</f>
        <v>0</v>
      </c>
      <c r="L439" s="252">
        <f>Manning!L444</f>
        <v>0</v>
      </c>
      <c r="M439" s="252">
        <f>Manning!M444</f>
        <v>0</v>
      </c>
      <c r="N439" s="252">
        <f>Manning!N444</f>
        <v>0</v>
      </c>
      <c r="O439" s="252">
        <f>Manning!O444</f>
        <v>0</v>
      </c>
      <c r="P439" s="252">
        <f>Manning!P444</f>
        <v>0</v>
      </c>
      <c r="Q439" s="252">
        <f>Manning!Q444</f>
        <v>0</v>
      </c>
      <c r="R439" s="252">
        <f>Manning!R444</f>
        <v>0</v>
      </c>
      <c r="S439" s="252">
        <f>Manning!S444</f>
        <v>0</v>
      </c>
      <c r="T439" s="252">
        <f>Manning!T444</f>
        <v>0</v>
      </c>
      <c r="U439" s="252">
        <f>Manning!U444</f>
        <v>0</v>
      </c>
      <c r="V439" s="252">
        <f>Manning!W444</f>
        <v>0</v>
      </c>
      <c r="W439" s="146"/>
      <c r="X439" s="498">
        <f>K439*'Salary Level'!$M444</f>
        <v>0</v>
      </c>
      <c r="Y439" s="498">
        <f>L439*'Salary Level'!$M444</f>
        <v>0</v>
      </c>
      <c r="Z439" s="498">
        <f>M439*'Salary Level'!$M444</f>
        <v>0</v>
      </c>
      <c r="AA439" s="498">
        <f>N439*'Salary Level'!$M444</f>
        <v>0</v>
      </c>
      <c r="AB439" s="498">
        <f>O439*'Salary Level'!$M444</f>
        <v>0</v>
      </c>
      <c r="AC439" s="498">
        <f>P439*'Salary Level'!$M444</f>
        <v>0</v>
      </c>
      <c r="AD439" s="498">
        <f>Q439*'Salary Level'!$M444</f>
        <v>0</v>
      </c>
      <c r="AE439" s="498">
        <f>R439*'Salary Level'!$M444</f>
        <v>0</v>
      </c>
      <c r="AF439" s="498">
        <f>S439*'Salary Level'!$M444</f>
        <v>0</v>
      </c>
      <c r="AG439" s="498">
        <f>T439*'Salary Level'!$M444</f>
        <v>0</v>
      </c>
      <c r="AH439" s="498">
        <f>U439*'Salary Level'!$M444</f>
        <v>0</v>
      </c>
      <c r="AI439" s="498">
        <f>V439*'Salary Level'!$M444</f>
        <v>0</v>
      </c>
      <c r="AJ439" s="498">
        <f>V439*'Salary Level'!$M444</f>
        <v>0</v>
      </c>
      <c r="AK439" s="602">
        <f t="shared" si="41"/>
        <v>0</v>
      </c>
    </row>
    <row r="440" spans="1:37" ht="15" customHeight="1">
      <c r="A440" s="442"/>
      <c r="B440" s="457"/>
      <c r="C440" s="245"/>
      <c r="D440" s="211"/>
      <c r="E440" s="214" t="str">
        <f>Manning!E445</f>
        <v>ADDITIONAL POSITION 2</v>
      </c>
      <c r="F440" s="214"/>
      <c r="G440" s="252">
        <f>Manning!H445</f>
        <v>0</v>
      </c>
      <c r="H440" s="252" t="str">
        <f>Manning!I445</f>
        <v>L</v>
      </c>
      <c r="I440" s="252">
        <f>Manning!J445</f>
        <v>0</v>
      </c>
      <c r="J440" s="252"/>
      <c r="K440" s="252">
        <f>Manning!K445</f>
        <v>0</v>
      </c>
      <c r="L440" s="252">
        <f>Manning!L445</f>
        <v>0</v>
      </c>
      <c r="M440" s="252">
        <f>Manning!M445</f>
        <v>0</v>
      </c>
      <c r="N440" s="252">
        <f>Manning!N445</f>
        <v>0</v>
      </c>
      <c r="O440" s="252">
        <f>Manning!O445</f>
        <v>0</v>
      </c>
      <c r="P440" s="252">
        <f>Manning!P445</f>
        <v>0</v>
      </c>
      <c r="Q440" s="252">
        <f>Manning!Q445</f>
        <v>0</v>
      </c>
      <c r="R440" s="252">
        <f>Manning!R445</f>
        <v>0</v>
      </c>
      <c r="S440" s="252">
        <f>Manning!S445</f>
        <v>0</v>
      </c>
      <c r="T440" s="252">
        <f>Manning!T445</f>
        <v>0</v>
      </c>
      <c r="U440" s="252">
        <f>Manning!U445</f>
        <v>0</v>
      </c>
      <c r="V440" s="252">
        <f>Manning!W445</f>
        <v>0</v>
      </c>
      <c r="W440" s="146"/>
      <c r="X440" s="498">
        <f>K440*'Salary Level'!$M445</f>
        <v>0</v>
      </c>
      <c r="Y440" s="498">
        <f>L440*'Salary Level'!$M445</f>
        <v>0</v>
      </c>
      <c r="Z440" s="498">
        <f>M440*'Salary Level'!$M445</f>
        <v>0</v>
      </c>
      <c r="AA440" s="498">
        <f>N440*'Salary Level'!$M445</f>
        <v>0</v>
      </c>
      <c r="AB440" s="498">
        <f>O440*'Salary Level'!$M445</f>
        <v>0</v>
      </c>
      <c r="AC440" s="498">
        <f>P440*'Salary Level'!$M445</f>
        <v>0</v>
      </c>
      <c r="AD440" s="498">
        <f>Q440*'Salary Level'!$M445</f>
        <v>0</v>
      </c>
      <c r="AE440" s="498">
        <f>R440*'Salary Level'!$M445</f>
        <v>0</v>
      </c>
      <c r="AF440" s="498">
        <f>S440*'Salary Level'!$M445</f>
        <v>0</v>
      </c>
      <c r="AG440" s="498">
        <f>T440*'Salary Level'!$M445</f>
        <v>0</v>
      </c>
      <c r="AH440" s="498">
        <f>U440*'Salary Level'!$M445</f>
        <v>0</v>
      </c>
      <c r="AI440" s="498">
        <f>V440*'Salary Level'!$M445</f>
        <v>0</v>
      </c>
      <c r="AJ440" s="498">
        <f>V440*'Salary Level'!$M445</f>
        <v>0</v>
      </c>
      <c r="AK440" s="602">
        <f t="shared" si="41"/>
        <v>0</v>
      </c>
    </row>
    <row r="441" spans="1:37" ht="15" customHeight="1">
      <c r="A441" s="442"/>
      <c r="B441" s="457"/>
      <c r="C441" s="245"/>
      <c r="D441" s="211"/>
      <c r="E441" s="216"/>
      <c r="F441" s="216"/>
      <c r="G441" s="216"/>
      <c r="H441" s="216"/>
      <c r="I441" s="216"/>
      <c r="J441" s="216"/>
      <c r="K441" s="274"/>
      <c r="L441" s="274"/>
      <c r="M441" s="274"/>
      <c r="N441" s="274"/>
      <c r="O441" s="274"/>
      <c r="P441" s="274"/>
      <c r="Q441" s="274"/>
      <c r="R441" s="274"/>
      <c r="S441" s="274"/>
      <c r="T441" s="274"/>
      <c r="U441" s="274"/>
      <c r="V441" s="274"/>
      <c r="W441" s="61"/>
      <c r="X441" s="499"/>
      <c r="Y441" s="499"/>
      <c r="Z441" s="499"/>
      <c r="AA441" s="499"/>
      <c r="AB441" s="499"/>
      <c r="AC441" s="499"/>
      <c r="AD441" s="499"/>
      <c r="AE441" s="499"/>
      <c r="AF441" s="499"/>
      <c r="AG441" s="499"/>
      <c r="AH441" s="499"/>
      <c r="AI441" s="499"/>
      <c r="AJ441" s="499"/>
      <c r="AK441" s="602">
        <f t="shared" si="41"/>
        <v>0</v>
      </c>
    </row>
    <row r="442" spans="1:37" ht="15" customHeight="1">
      <c r="A442" s="442"/>
      <c r="B442" s="457"/>
      <c r="C442" s="245"/>
      <c r="D442" s="211"/>
      <c r="E442" s="221" t="str">
        <f>"TOTAL "&amp;E431</f>
        <v xml:space="preserve">TOTAL STEWARDING   </v>
      </c>
      <c r="F442" s="221"/>
      <c r="G442" s="226">
        <f>SUM(G432:G441)</f>
        <v>21</v>
      </c>
      <c r="H442" s="221"/>
      <c r="I442" s="221"/>
      <c r="J442" s="221"/>
      <c r="K442" s="226">
        <f>Manning!K447</f>
        <v>0</v>
      </c>
      <c r="L442" s="226">
        <f>Manning!L447</f>
        <v>0</v>
      </c>
      <c r="M442" s="226">
        <f>Manning!M447</f>
        <v>0</v>
      </c>
      <c r="N442" s="226">
        <f>Manning!N447</f>
        <v>0</v>
      </c>
      <c r="O442" s="226">
        <f>Manning!O447</f>
        <v>0</v>
      </c>
      <c r="P442" s="226">
        <f>Manning!P447</f>
        <v>0</v>
      </c>
      <c r="Q442" s="226">
        <f>Manning!Q447</f>
        <v>0</v>
      </c>
      <c r="R442" s="226">
        <f>Manning!R447</f>
        <v>0</v>
      </c>
      <c r="S442" s="226">
        <f>Manning!S447</f>
        <v>0</v>
      </c>
      <c r="T442" s="226">
        <f>Manning!T447</f>
        <v>0</v>
      </c>
      <c r="U442" s="226">
        <f>Manning!U447</f>
        <v>8</v>
      </c>
      <c r="V442" s="226">
        <f>Manning!W447</f>
        <v>21</v>
      </c>
      <c r="W442" s="57"/>
      <c r="X442" s="507">
        <f>SUM(X432:X441)</f>
        <v>0</v>
      </c>
      <c r="Y442" s="507">
        <f t="shared" ref="Y442:AI442" si="46">SUM(Y432:Y441)</f>
        <v>0</v>
      </c>
      <c r="Z442" s="507">
        <f t="shared" si="46"/>
        <v>0</v>
      </c>
      <c r="AA442" s="507">
        <f t="shared" si="46"/>
        <v>0</v>
      </c>
      <c r="AB442" s="507">
        <f t="shared" si="46"/>
        <v>0</v>
      </c>
      <c r="AC442" s="507">
        <f t="shared" si="46"/>
        <v>0</v>
      </c>
      <c r="AD442" s="507">
        <f t="shared" si="46"/>
        <v>0</v>
      </c>
      <c r="AE442" s="507">
        <f t="shared" si="46"/>
        <v>0</v>
      </c>
      <c r="AF442" s="507">
        <f t="shared" si="46"/>
        <v>0</v>
      </c>
      <c r="AG442" s="507">
        <f t="shared" si="46"/>
        <v>0</v>
      </c>
      <c r="AH442" s="507">
        <f t="shared" si="46"/>
        <v>29820</v>
      </c>
      <c r="AI442" s="507">
        <f t="shared" si="46"/>
        <v>64255</v>
      </c>
      <c r="AJ442" s="507">
        <f>SUM(AJ432:AJ441)</f>
        <v>64255</v>
      </c>
      <c r="AK442" s="602">
        <f t="shared" si="41"/>
        <v>158330</v>
      </c>
    </row>
    <row r="443" spans="1:37" ht="15" customHeight="1">
      <c r="A443" s="442"/>
      <c r="B443" s="457"/>
      <c r="C443" s="461" t="str">
        <f>"TOTAL "&amp;C157</f>
        <v>TOTAL FOOD &amp; BEVERAGE DIVISION</v>
      </c>
      <c r="D443" s="459"/>
      <c r="E443" s="459"/>
      <c r="F443" s="459"/>
      <c r="G443" s="464">
        <f>+G442+G429+G294+G169</f>
        <v>180</v>
      </c>
      <c r="H443" s="461"/>
      <c r="I443" s="461"/>
      <c r="J443" s="461"/>
      <c r="K443" s="464">
        <f>Manning!K448</f>
        <v>0</v>
      </c>
      <c r="L443" s="464">
        <f>Manning!L448</f>
        <v>0</v>
      </c>
      <c r="M443" s="464">
        <f>Manning!M448</f>
        <v>0</v>
      </c>
      <c r="N443" s="464">
        <f>Manning!N448</f>
        <v>0</v>
      </c>
      <c r="O443" s="464">
        <f>Manning!O448</f>
        <v>0</v>
      </c>
      <c r="P443" s="464">
        <f>Manning!P448</f>
        <v>0</v>
      </c>
      <c r="Q443" s="464">
        <f>Manning!Q448</f>
        <v>0</v>
      </c>
      <c r="R443" s="464">
        <f>Manning!R448</f>
        <v>0</v>
      </c>
      <c r="S443" s="464">
        <f>Manning!S448</f>
        <v>4</v>
      </c>
      <c r="T443" s="464">
        <f>Manning!T448</f>
        <v>8</v>
      </c>
      <c r="U443" s="464">
        <f>Manning!U448</f>
        <v>23</v>
      </c>
      <c r="V443" s="464">
        <f>Manning!W448</f>
        <v>179</v>
      </c>
      <c r="W443" s="73"/>
      <c r="X443" s="496">
        <f>X442+X429+X294+X169</f>
        <v>0</v>
      </c>
      <c r="Y443" s="496">
        <f t="shared" ref="Y443:AI443" si="47">Y442+Y429+Y294+Y169</f>
        <v>0</v>
      </c>
      <c r="Z443" s="496">
        <f t="shared" si="47"/>
        <v>0</v>
      </c>
      <c r="AA443" s="496">
        <f t="shared" si="47"/>
        <v>0</v>
      </c>
      <c r="AB443" s="496">
        <f t="shared" si="47"/>
        <v>0</v>
      </c>
      <c r="AC443" s="496">
        <f t="shared" si="47"/>
        <v>0</v>
      </c>
      <c r="AD443" s="496">
        <f t="shared" si="47"/>
        <v>0</v>
      </c>
      <c r="AE443" s="496">
        <f t="shared" si="47"/>
        <v>0</v>
      </c>
      <c r="AF443" s="496">
        <f t="shared" si="47"/>
        <v>95850</v>
      </c>
      <c r="AG443" s="496">
        <f t="shared" si="47"/>
        <v>156910</v>
      </c>
      <c r="AH443" s="496">
        <f t="shared" si="47"/>
        <v>250630</v>
      </c>
      <c r="AI443" s="496">
        <f t="shared" si="47"/>
        <v>981930</v>
      </c>
      <c r="AJ443" s="496">
        <f>AJ442+AJ429+AJ294+AJ169</f>
        <v>981930</v>
      </c>
      <c r="AK443" s="602">
        <f t="shared" si="41"/>
        <v>2467250</v>
      </c>
    </row>
    <row r="444" spans="1:37" ht="15" customHeight="1">
      <c r="A444" s="442"/>
      <c r="B444" s="245"/>
      <c r="C444" s="245"/>
      <c r="D444" s="260"/>
      <c r="E444" s="261"/>
      <c r="F444" s="261"/>
      <c r="G444" s="261"/>
      <c r="H444" s="261"/>
      <c r="I444" s="261"/>
      <c r="J444" s="261"/>
      <c r="K444" s="290"/>
      <c r="L444" s="290"/>
      <c r="M444" s="290"/>
      <c r="N444" s="290"/>
      <c r="O444" s="290"/>
      <c r="P444" s="290"/>
      <c r="Q444" s="290"/>
      <c r="R444" s="290"/>
      <c r="S444" s="290"/>
      <c r="T444" s="290"/>
      <c r="U444" s="290"/>
      <c r="V444" s="290"/>
      <c r="W444" s="123"/>
      <c r="X444" s="537"/>
      <c r="Y444" s="537"/>
      <c r="Z444" s="537"/>
      <c r="AA444" s="537"/>
      <c r="AB444" s="537"/>
      <c r="AC444" s="537"/>
      <c r="AD444" s="537"/>
      <c r="AE444" s="537"/>
      <c r="AF444" s="537"/>
      <c r="AG444" s="537"/>
      <c r="AH444" s="537"/>
      <c r="AI444" s="537"/>
      <c r="AJ444" s="538"/>
      <c r="AK444" s="602">
        <f t="shared" si="41"/>
        <v>0</v>
      </c>
    </row>
    <row r="445" spans="1:37" ht="15" customHeight="1">
      <c r="A445" s="442"/>
      <c r="B445" s="457"/>
      <c r="C445" s="462" t="str">
        <f>Manning!C450</f>
        <v>FINANCE DIVISION</v>
      </c>
      <c r="D445" s="459"/>
      <c r="E445" s="460"/>
      <c r="F445" s="460"/>
      <c r="G445" s="460"/>
      <c r="H445" s="460"/>
      <c r="I445" s="460"/>
      <c r="J445" s="460"/>
      <c r="K445" s="470"/>
      <c r="L445" s="470"/>
      <c r="M445" s="470"/>
      <c r="N445" s="470"/>
      <c r="O445" s="470"/>
      <c r="P445" s="470"/>
      <c r="Q445" s="470"/>
      <c r="R445" s="470"/>
      <c r="S445" s="470"/>
      <c r="T445" s="470"/>
      <c r="U445" s="470"/>
      <c r="V445" s="470"/>
      <c r="W445" s="425"/>
      <c r="X445" s="524"/>
      <c r="Y445" s="524"/>
      <c r="Z445" s="524"/>
      <c r="AA445" s="524"/>
      <c r="AB445" s="524"/>
      <c r="AC445" s="524"/>
      <c r="AD445" s="524"/>
      <c r="AE445" s="524"/>
      <c r="AF445" s="524"/>
      <c r="AG445" s="524"/>
      <c r="AH445" s="524"/>
      <c r="AI445" s="524"/>
      <c r="AJ445" s="524"/>
      <c r="AK445" s="602">
        <f t="shared" si="41"/>
        <v>0</v>
      </c>
    </row>
    <row r="446" spans="1:37" ht="15" customHeight="1">
      <c r="A446" s="442"/>
      <c r="B446" s="457"/>
      <c r="C446" s="245"/>
      <c r="D446" s="262"/>
      <c r="E446" s="249" t="str">
        <f>Manning!E451</f>
        <v xml:space="preserve">FINANCE DEPARTMENT     </v>
      </c>
      <c r="F446" s="249">
        <f>Manning!F451</f>
        <v>0</v>
      </c>
      <c r="G446" s="249"/>
      <c r="H446" s="249"/>
      <c r="I446" s="249"/>
      <c r="J446" s="249"/>
      <c r="K446" s="287"/>
      <c r="L446" s="287"/>
      <c r="M446" s="287"/>
      <c r="N446" s="287"/>
      <c r="O446" s="287"/>
      <c r="P446" s="287"/>
      <c r="Q446" s="287"/>
      <c r="R446" s="287"/>
      <c r="S446" s="287"/>
      <c r="T446" s="287"/>
      <c r="U446" s="287"/>
      <c r="V446" s="287"/>
      <c r="W446" s="114"/>
      <c r="X446" s="525"/>
      <c r="Y446" s="525"/>
      <c r="Z446" s="525"/>
      <c r="AA446" s="525"/>
      <c r="AB446" s="525"/>
      <c r="AC446" s="525"/>
      <c r="AD446" s="525"/>
      <c r="AE446" s="525"/>
      <c r="AF446" s="525"/>
      <c r="AG446" s="525"/>
      <c r="AH446" s="525"/>
      <c r="AI446" s="525"/>
      <c r="AJ446" s="525"/>
      <c r="AK446" s="602">
        <f t="shared" si="41"/>
        <v>0</v>
      </c>
    </row>
    <row r="447" spans="1:37" ht="15" customHeight="1">
      <c r="A447" s="442"/>
      <c r="B447" s="457"/>
      <c r="C447" s="245"/>
      <c r="D447" s="211"/>
      <c r="E447" s="213"/>
      <c r="F447" s="213"/>
      <c r="G447" s="213"/>
      <c r="H447" s="213"/>
      <c r="I447" s="213"/>
      <c r="J447" s="213"/>
      <c r="K447" s="277"/>
      <c r="L447" s="277"/>
      <c r="M447" s="277"/>
      <c r="N447" s="277"/>
      <c r="O447" s="277"/>
      <c r="P447" s="277"/>
      <c r="Q447" s="277"/>
      <c r="R447" s="277"/>
      <c r="S447" s="277"/>
      <c r="T447" s="277"/>
      <c r="U447" s="277"/>
      <c r="V447" s="277"/>
      <c r="W447" s="55"/>
      <c r="X447" s="67"/>
      <c r="Y447" s="67"/>
      <c r="Z447" s="67"/>
      <c r="AA447" s="67"/>
      <c r="AB447" s="67"/>
      <c r="AC447" s="67"/>
      <c r="AD447" s="67"/>
      <c r="AE447" s="67"/>
      <c r="AF447" s="67"/>
      <c r="AG447" s="67"/>
      <c r="AH447" s="67"/>
      <c r="AI447" s="67"/>
      <c r="AJ447" s="67"/>
      <c r="AK447" s="602">
        <f t="shared" si="41"/>
        <v>0</v>
      </c>
    </row>
    <row r="448" spans="1:37" ht="15" customHeight="1">
      <c r="A448" s="442"/>
      <c r="B448" s="457"/>
      <c r="C448" s="245"/>
      <c r="D448" s="211"/>
      <c r="E448" s="214" t="str">
        <f>Manning!E453</f>
        <v>DIRECTOR OF FINANCE</v>
      </c>
      <c r="F448" s="214">
        <f>Manning!F453</f>
        <v>0</v>
      </c>
      <c r="G448" s="263">
        <f>Manning!H453</f>
        <v>1</v>
      </c>
      <c r="H448" s="263" t="str">
        <f>Manning!I453</f>
        <v>FEX</v>
      </c>
      <c r="I448" s="263" t="str">
        <f>Manning!J453</f>
        <v>Excom/L2</v>
      </c>
      <c r="J448" s="263"/>
      <c r="K448" s="263">
        <f>Manning!K453</f>
        <v>0</v>
      </c>
      <c r="L448" s="263">
        <f>Manning!L453</f>
        <v>0</v>
      </c>
      <c r="M448" s="263">
        <f>Manning!M453</f>
        <v>0</v>
      </c>
      <c r="N448" s="263">
        <f>Manning!N453</f>
        <v>0</v>
      </c>
      <c r="O448" s="263">
        <f>Manning!O453</f>
        <v>0</v>
      </c>
      <c r="P448" s="263">
        <f>Manning!P453</f>
        <v>0</v>
      </c>
      <c r="Q448" s="263">
        <f>Manning!Q453</f>
        <v>0</v>
      </c>
      <c r="R448" s="263">
        <f>Manning!R453</f>
        <v>1</v>
      </c>
      <c r="S448" s="263">
        <f>Manning!S453</f>
        <v>1</v>
      </c>
      <c r="T448" s="263">
        <f>Manning!T453</f>
        <v>1</v>
      </c>
      <c r="U448" s="263">
        <f>Manning!U453</f>
        <v>1</v>
      </c>
      <c r="V448" s="263">
        <f>Manning!W453</f>
        <v>1</v>
      </c>
      <c r="W448" s="147"/>
      <c r="X448" s="498">
        <f>K448*'Salary Level'!$M453</f>
        <v>0</v>
      </c>
      <c r="Y448" s="498">
        <f>L448*'Salary Level'!$M453</f>
        <v>0</v>
      </c>
      <c r="Z448" s="498">
        <f>M448*'Salary Level'!$M453</f>
        <v>0</v>
      </c>
      <c r="AA448" s="498">
        <f>N448*'Salary Level'!$M453</f>
        <v>0</v>
      </c>
      <c r="AB448" s="498">
        <f>O448*'Salary Level'!$M453</f>
        <v>0</v>
      </c>
      <c r="AC448" s="498">
        <f>P448*'Salary Level'!$M453</f>
        <v>0</v>
      </c>
      <c r="AD448" s="498">
        <f>Q448*'Salary Level'!$M453</f>
        <v>0</v>
      </c>
      <c r="AE448" s="498">
        <f>R448*'Salary Level'!$M453</f>
        <v>35500</v>
      </c>
      <c r="AF448" s="498">
        <f>S448*'Salary Level'!$M453</f>
        <v>35500</v>
      </c>
      <c r="AG448" s="498">
        <f>T448*'Salary Level'!$M453</f>
        <v>35500</v>
      </c>
      <c r="AH448" s="498">
        <f>U448*'Salary Level'!$M453</f>
        <v>35500</v>
      </c>
      <c r="AI448" s="498">
        <f>V448*'Salary Level'!$M453</f>
        <v>35500</v>
      </c>
      <c r="AJ448" s="498">
        <f>V448*'Salary Level'!$M453</f>
        <v>35500</v>
      </c>
      <c r="AK448" s="602">
        <f t="shared" si="41"/>
        <v>213000</v>
      </c>
    </row>
    <row r="449" spans="1:37" ht="15" customHeight="1">
      <c r="A449" s="442"/>
      <c r="B449" s="457"/>
      <c r="C449" s="245"/>
      <c r="D449" s="211"/>
      <c r="E449" s="214" t="str">
        <f>Manning!E454</f>
        <v>ASSISTANT DIRECTOR OF FINANCE</v>
      </c>
      <c r="F449" s="214">
        <f>Manning!F454</f>
        <v>0</v>
      </c>
      <c r="G449" s="263">
        <f>Manning!H454</f>
        <v>1</v>
      </c>
      <c r="H449" s="263" t="str">
        <f>Manning!I454</f>
        <v>L</v>
      </c>
      <c r="I449" s="263" t="str">
        <f>Manning!J454</f>
        <v>L3</v>
      </c>
      <c r="J449" s="263"/>
      <c r="K449" s="263">
        <f>Manning!K454</f>
        <v>0</v>
      </c>
      <c r="L449" s="263">
        <f>Manning!L454</f>
        <v>0</v>
      </c>
      <c r="M449" s="263">
        <f>Manning!M454</f>
        <v>0</v>
      </c>
      <c r="N449" s="263">
        <f>Manning!N454</f>
        <v>0</v>
      </c>
      <c r="O449" s="263">
        <f>Manning!O454</f>
        <v>0</v>
      </c>
      <c r="P449" s="263">
        <f>Manning!P454</f>
        <v>0</v>
      </c>
      <c r="Q449" s="263">
        <f>Manning!Q454</f>
        <v>0</v>
      </c>
      <c r="R449" s="263">
        <f>Manning!R454</f>
        <v>0</v>
      </c>
      <c r="S449" s="263">
        <f>Manning!S454</f>
        <v>0</v>
      </c>
      <c r="T449" s="263">
        <f>Manning!T454</f>
        <v>1</v>
      </c>
      <c r="U449" s="263">
        <f>Manning!U454</f>
        <v>1</v>
      </c>
      <c r="V449" s="263">
        <f>Manning!W454</f>
        <v>1</v>
      </c>
      <c r="W449" s="147"/>
      <c r="X449" s="498">
        <f>K449*'Salary Level'!$M454</f>
        <v>0</v>
      </c>
      <c r="Y449" s="498">
        <f>L449*'Salary Level'!$M454</f>
        <v>0</v>
      </c>
      <c r="Z449" s="498">
        <f>M449*'Salary Level'!$M454</f>
        <v>0</v>
      </c>
      <c r="AA449" s="498">
        <f>N449*'Salary Level'!$M454</f>
        <v>0</v>
      </c>
      <c r="AB449" s="498">
        <f>O449*'Salary Level'!$M454</f>
        <v>0</v>
      </c>
      <c r="AC449" s="498">
        <f>P449*'Salary Level'!$M454</f>
        <v>0</v>
      </c>
      <c r="AD449" s="498">
        <f>Q449*'Salary Level'!$M454</f>
        <v>0</v>
      </c>
      <c r="AE449" s="498">
        <f>R449*'Salary Level'!$M454</f>
        <v>0</v>
      </c>
      <c r="AF449" s="498">
        <f>S449*'Salary Level'!$M454</f>
        <v>0</v>
      </c>
      <c r="AG449" s="498">
        <f>T449*'Salary Level'!$M454</f>
        <v>10650</v>
      </c>
      <c r="AH449" s="498">
        <f>U449*'Salary Level'!$M454</f>
        <v>10650</v>
      </c>
      <c r="AI449" s="498">
        <f>V449*'Salary Level'!$M454</f>
        <v>10650</v>
      </c>
      <c r="AJ449" s="498">
        <f>V449*'Salary Level'!$M454</f>
        <v>10650</v>
      </c>
      <c r="AK449" s="602">
        <f t="shared" si="41"/>
        <v>42600</v>
      </c>
    </row>
    <row r="450" spans="1:37" ht="15" customHeight="1">
      <c r="A450" s="442"/>
      <c r="B450" s="457"/>
      <c r="C450" s="245"/>
      <c r="D450" s="211"/>
      <c r="E450" s="214" t="str">
        <f>Manning!E455</f>
        <v>SECRETARY</v>
      </c>
      <c r="F450" s="214">
        <f>Manning!F455</f>
        <v>0</v>
      </c>
      <c r="G450" s="263">
        <f>Manning!H455</f>
        <v>1</v>
      </c>
      <c r="H450" s="263" t="str">
        <f>Manning!I455</f>
        <v>L</v>
      </c>
      <c r="I450" s="263" t="str">
        <f>Manning!J455</f>
        <v>L6</v>
      </c>
      <c r="J450" s="263"/>
      <c r="K450" s="263">
        <f>Manning!K455</f>
        <v>0</v>
      </c>
      <c r="L450" s="263">
        <f>Manning!L455</f>
        <v>0</v>
      </c>
      <c r="M450" s="263">
        <f>Manning!M455</f>
        <v>0</v>
      </c>
      <c r="N450" s="263">
        <f>Manning!N455</f>
        <v>0</v>
      </c>
      <c r="O450" s="263">
        <f>Manning!O455</f>
        <v>0</v>
      </c>
      <c r="P450" s="263">
        <f>Manning!P455</f>
        <v>0</v>
      </c>
      <c r="Q450" s="263">
        <f>Manning!Q455</f>
        <v>0</v>
      </c>
      <c r="R450" s="263">
        <f>Manning!R455</f>
        <v>0</v>
      </c>
      <c r="S450" s="263">
        <f>Manning!S455</f>
        <v>0</v>
      </c>
      <c r="T450" s="263">
        <f>Manning!T455</f>
        <v>1</v>
      </c>
      <c r="U450" s="263">
        <f>Manning!U455</f>
        <v>1</v>
      </c>
      <c r="V450" s="263">
        <f>Manning!W455</f>
        <v>1</v>
      </c>
      <c r="W450" s="147"/>
      <c r="X450" s="498">
        <f>K450*'Salary Level'!$M455</f>
        <v>0</v>
      </c>
      <c r="Y450" s="498">
        <f>L450*'Salary Level'!$M455</f>
        <v>0</v>
      </c>
      <c r="Z450" s="498">
        <f>M450*'Salary Level'!$M455</f>
        <v>0</v>
      </c>
      <c r="AA450" s="498">
        <f>N450*'Salary Level'!$M455</f>
        <v>0</v>
      </c>
      <c r="AB450" s="498">
        <f>O450*'Salary Level'!$M455</f>
        <v>0</v>
      </c>
      <c r="AC450" s="498">
        <f>P450*'Salary Level'!$M455</f>
        <v>0</v>
      </c>
      <c r="AD450" s="498">
        <f>Q450*'Salary Level'!$M455</f>
        <v>0</v>
      </c>
      <c r="AE450" s="498">
        <f>R450*'Salary Level'!$M455</f>
        <v>0</v>
      </c>
      <c r="AF450" s="498">
        <f>S450*'Salary Level'!$M455</f>
        <v>0</v>
      </c>
      <c r="AG450" s="498">
        <f>T450*'Salary Level'!$M455</f>
        <v>4970</v>
      </c>
      <c r="AH450" s="498">
        <f>U450*'Salary Level'!$M455</f>
        <v>4970</v>
      </c>
      <c r="AI450" s="498">
        <f>V450*'Salary Level'!$M455</f>
        <v>4970</v>
      </c>
      <c r="AJ450" s="498">
        <f>V450*'Salary Level'!$M455</f>
        <v>4970</v>
      </c>
      <c r="AK450" s="602">
        <f t="shared" si="41"/>
        <v>19880</v>
      </c>
    </row>
    <row r="451" spans="1:37" ht="15" customHeight="1">
      <c r="A451" s="442"/>
      <c r="B451" s="457"/>
      <c r="C451" s="245"/>
      <c r="D451" s="211"/>
      <c r="E451" s="214" t="str">
        <f>Manning!E456</f>
        <v>PAYROLL MASTER</v>
      </c>
      <c r="F451" s="214">
        <f>Manning!F456</f>
        <v>0</v>
      </c>
      <c r="G451" s="263">
        <f>Manning!H456</f>
        <v>1</v>
      </c>
      <c r="H451" s="263" t="str">
        <f>Manning!I456</f>
        <v>L</v>
      </c>
      <c r="I451" s="263" t="str">
        <f>Manning!J456</f>
        <v>L6</v>
      </c>
      <c r="J451" s="263"/>
      <c r="K451" s="263">
        <f>Manning!K456</f>
        <v>0</v>
      </c>
      <c r="L451" s="263">
        <f>Manning!L456</f>
        <v>0</v>
      </c>
      <c r="M451" s="263">
        <f>Manning!M456</f>
        <v>0</v>
      </c>
      <c r="N451" s="263">
        <f>Manning!N456</f>
        <v>0</v>
      </c>
      <c r="O451" s="263">
        <f>Manning!O456</f>
        <v>0</v>
      </c>
      <c r="P451" s="263">
        <f>Manning!P456</f>
        <v>0</v>
      </c>
      <c r="Q451" s="263">
        <f>Manning!Q456</f>
        <v>0</v>
      </c>
      <c r="R451" s="263">
        <f>Manning!R456</f>
        <v>0</v>
      </c>
      <c r="S451" s="263">
        <f>Manning!S456</f>
        <v>1</v>
      </c>
      <c r="T451" s="263">
        <f>Manning!T456</f>
        <v>1</v>
      </c>
      <c r="U451" s="263">
        <f>Manning!U456</f>
        <v>1</v>
      </c>
      <c r="V451" s="263">
        <f>Manning!W456</f>
        <v>1</v>
      </c>
      <c r="W451" s="147"/>
      <c r="X451" s="498">
        <f>K451*'Salary Level'!$M456</f>
        <v>0</v>
      </c>
      <c r="Y451" s="498">
        <f>L451*'Salary Level'!$M456</f>
        <v>0</v>
      </c>
      <c r="Z451" s="498">
        <f>M451*'Salary Level'!$M456</f>
        <v>0</v>
      </c>
      <c r="AA451" s="498">
        <f>N451*'Salary Level'!$M456</f>
        <v>0</v>
      </c>
      <c r="AB451" s="498">
        <f>O451*'Salary Level'!$M456</f>
        <v>0</v>
      </c>
      <c r="AC451" s="498">
        <f>P451*'Salary Level'!$M456</f>
        <v>0</v>
      </c>
      <c r="AD451" s="498">
        <f>Q451*'Salary Level'!$M456</f>
        <v>0</v>
      </c>
      <c r="AE451" s="498">
        <f>R451*'Salary Level'!$M456</f>
        <v>0</v>
      </c>
      <c r="AF451" s="498">
        <f>S451*'Salary Level'!$M456</f>
        <v>4970</v>
      </c>
      <c r="AG451" s="498">
        <f>T451*'Salary Level'!$M456</f>
        <v>4970</v>
      </c>
      <c r="AH451" s="498">
        <f>U451*'Salary Level'!$M456</f>
        <v>4970</v>
      </c>
      <c r="AI451" s="498">
        <f>V451*'Salary Level'!$M456</f>
        <v>4970</v>
      </c>
      <c r="AJ451" s="498">
        <f>V451*'Salary Level'!$M456</f>
        <v>4970</v>
      </c>
      <c r="AK451" s="602">
        <f t="shared" si="41"/>
        <v>24850</v>
      </c>
    </row>
    <row r="452" spans="1:37" ht="15" customHeight="1">
      <c r="A452" s="442"/>
      <c r="B452" s="457"/>
      <c r="C452" s="245"/>
      <c r="D452" s="211"/>
      <c r="E452" s="214" t="str">
        <f>Manning!E457</f>
        <v>FINANCIAL CONTROLLER</v>
      </c>
      <c r="F452" s="214">
        <f>Manning!F457</f>
        <v>0</v>
      </c>
      <c r="G452" s="263">
        <f>Manning!H457</f>
        <v>1</v>
      </c>
      <c r="H452" s="263" t="str">
        <f>Manning!I457</f>
        <v>L</v>
      </c>
      <c r="I452" s="263" t="str">
        <f>Manning!J457</f>
        <v>L3</v>
      </c>
      <c r="J452" s="263"/>
      <c r="K452" s="263">
        <f>Manning!K457</f>
        <v>0</v>
      </c>
      <c r="L452" s="263">
        <f>Manning!L457</f>
        <v>0</v>
      </c>
      <c r="M452" s="263">
        <f>Manning!M457</f>
        <v>0</v>
      </c>
      <c r="N452" s="263">
        <f>Manning!N457</f>
        <v>0</v>
      </c>
      <c r="O452" s="263">
        <f>Manning!O457</f>
        <v>0</v>
      </c>
      <c r="P452" s="263">
        <f>Manning!P457</f>
        <v>0</v>
      </c>
      <c r="Q452" s="263">
        <f>Manning!Q457</f>
        <v>1</v>
      </c>
      <c r="R452" s="263">
        <f>Manning!R457</f>
        <v>1</v>
      </c>
      <c r="S452" s="263">
        <f>Manning!S457</f>
        <v>1</v>
      </c>
      <c r="T452" s="263">
        <f>Manning!T457</f>
        <v>1</v>
      </c>
      <c r="U452" s="263">
        <f>Manning!U457</f>
        <v>1</v>
      </c>
      <c r="V452" s="263">
        <f>Manning!W457</f>
        <v>1</v>
      </c>
      <c r="W452" s="147"/>
      <c r="X452" s="498">
        <f>K452*'Salary Level'!$M457</f>
        <v>0</v>
      </c>
      <c r="Y452" s="498">
        <f>L452*'Salary Level'!$M457</f>
        <v>0</v>
      </c>
      <c r="Z452" s="498">
        <f>M452*'Salary Level'!$M457</f>
        <v>0</v>
      </c>
      <c r="AA452" s="498">
        <f>N452*'Salary Level'!$M457</f>
        <v>0</v>
      </c>
      <c r="AB452" s="498">
        <f>O452*'Salary Level'!$M457</f>
        <v>0</v>
      </c>
      <c r="AC452" s="498">
        <f>P452*'Salary Level'!$M457</f>
        <v>0</v>
      </c>
      <c r="AD452" s="498">
        <f>Q452*'Salary Level'!$M457</f>
        <v>10650</v>
      </c>
      <c r="AE452" s="498">
        <f>R452*'Salary Level'!$M457</f>
        <v>10650</v>
      </c>
      <c r="AF452" s="498">
        <f>S452*'Salary Level'!$M457</f>
        <v>10650</v>
      </c>
      <c r="AG452" s="498">
        <f>T452*'Salary Level'!$M457</f>
        <v>10650</v>
      </c>
      <c r="AH452" s="498">
        <f>U452*'Salary Level'!$M457</f>
        <v>10650</v>
      </c>
      <c r="AI452" s="498">
        <f>V452*'Salary Level'!$M457</f>
        <v>10650</v>
      </c>
      <c r="AJ452" s="498">
        <f>V452*'Salary Level'!$M457</f>
        <v>10650</v>
      </c>
      <c r="AK452" s="602">
        <f t="shared" si="41"/>
        <v>74550</v>
      </c>
    </row>
    <row r="453" spans="1:37" ht="15" customHeight="1">
      <c r="A453" s="442"/>
      <c r="B453" s="457"/>
      <c r="C453" s="245"/>
      <c r="D453" s="211"/>
      <c r="E453" s="214" t="str">
        <f>Manning!E458</f>
        <v>CHIEF ACCOUNTANT</v>
      </c>
      <c r="F453" s="214">
        <f>Manning!F458</f>
        <v>0</v>
      </c>
      <c r="G453" s="263">
        <f>Manning!H458</f>
        <v>1</v>
      </c>
      <c r="H453" s="263" t="str">
        <f>Manning!I458</f>
        <v>L</v>
      </c>
      <c r="I453" s="263" t="str">
        <f>Manning!J458</f>
        <v>L4</v>
      </c>
      <c r="J453" s="263"/>
      <c r="K453" s="263">
        <f>Manning!K458</f>
        <v>0</v>
      </c>
      <c r="L453" s="263">
        <f>Manning!L458</f>
        <v>0</v>
      </c>
      <c r="M453" s="263">
        <f>Manning!M458</f>
        <v>0</v>
      </c>
      <c r="N453" s="263">
        <f>Manning!N458</f>
        <v>0</v>
      </c>
      <c r="O453" s="263">
        <f>Manning!O458</f>
        <v>0</v>
      </c>
      <c r="P453" s="263">
        <f>Manning!P458</f>
        <v>0</v>
      </c>
      <c r="Q453" s="263">
        <f>Manning!Q458</f>
        <v>0</v>
      </c>
      <c r="R453" s="263">
        <f>Manning!R458</f>
        <v>0</v>
      </c>
      <c r="S453" s="263">
        <f>Manning!S458</f>
        <v>0</v>
      </c>
      <c r="T453" s="263">
        <f>Manning!T458</f>
        <v>1</v>
      </c>
      <c r="U453" s="263">
        <f>Manning!U458</f>
        <v>1</v>
      </c>
      <c r="V453" s="263">
        <f>Manning!W458</f>
        <v>1</v>
      </c>
      <c r="W453" s="147"/>
      <c r="X453" s="498">
        <f>K453*'Salary Level'!$M458</f>
        <v>0</v>
      </c>
      <c r="Y453" s="498">
        <f>L453*'Salary Level'!$M458</f>
        <v>0</v>
      </c>
      <c r="Z453" s="498">
        <f>M453*'Salary Level'!$M458</f>
        <v>0</v>
      </c>
      <c r="AA453" s="498">
        <f>N453*'Salary Level'!$M458</f>
        <v>0</v>
      </c>
      <c r="AB453" s="498">
        <f>O453*'Salary Level'!$M458</f>
        <v>0</v>
      </c>
      <c r="AC453" s="498">
        <f>P453*'Salary Level'!$M458</f>
        <v>0</v>
      </c>
      <c r="AD453" s="498">
        <f>Q453*'Salary Level'!$M458</f>
        <v>0</v>
      </c>
      <c r="AE453" s="498">
        <f>R453*'Salary Level'!$M458</f>
        <v>0</v>
      </c>
      <c r="AF453" s="498">
        <f>S453*'Salary Level'!$M458</f>
        <v>0</v>
      </c>
      <c r="AG453" s="498">
        <f>T453*'Salary Level'!$M458</f>
        <v>14200</v>
      </c>
      <c r="AH453" s="498">
        <f>U453*'Salary Level'!$M458</f>
        <v>14200</v>
      </c>
      <c r="AI453" s="498">
        <f>V453*'Salary Level'!$M458</f>
        <v>14200</v>
      </c>
      <c r="AJ453" s="498">
        <f>V453*'Salary Level'!$M458</f>
        <v>14200</v>
      </c>
      <c r="AK453" s="602">
        <f t="shared" si="41"/>
        <v>56800</v>
      </c>
    </row>
    <row r="454" spans="1:37" ht="15" customHeight="1">
      <c r="A454" s="442"/>
      <c r="B454" s="457"/>
      <c r="C454" s="245"/>
      <c r="D454" s="211"/>
      <c r="E454" s="214" t="str">
        <f>Manning!E459</f>
        <v>CHIEF INCOME AUDITOR</v>
      </c>
      <c r="F454" s="214">
        <f>Manning!F459</f>
        <v>0</v>
      </c>
      <c r="G454" s="263">
        <f>Manning!H459</f>
        <v>0</v>
      </c>
      <c r="H454" s="263" t="str">
        <f>Manning!I459</f>
        <v>L</v>
      </c>
      <c r="I454" s="263">
        <f>Manning!J459</f>
        <v>0</v>
      </c>
      <c r="J454" s="263"/>
      <c r="K454" s="263">
        <f>Manning!K459</f>
        <v>0</v>
      </c>
      <c r="L454" s="263">
        <f>Manning!L459</f>
        <v>0</v>
      </c>
      <c r="M454" s="263">
        <f>Manning!M459</f>
        <v>0</v>
      </c>
      <c r="N454" s="263">
        <f>Manning!N459</f>
        <v>0</v>
      </c>
      <c r="O454" s="263">
        <f>Manning!O459</f>
        <v>0</v>
      </c>
      <c r="P454" s="263">
        <f>Manning!P459</f>
        <v>0</v>
      </c>
      <c r="Q454" s="263">
        <f>Manning!Q459</f>
        <v>0</v>
      </c>
      <c r="R454" s="263">
        <f>Manning!R459</f>
        <v>0</v>
      </c>
      <c r="S454" s="263">
        <f>Manning!S459</f>
        <v>0</v>
      </c>
      <c r="T454" s="263">
        <f>Manning!T459</f>
        <v>0</v>
      </c>
      <c r="U454" s="263">
        <f>Manning!U459</f>
        <v>0</v>
      </c>
      <c r="V454" s="263">
        <f>Manning!W459</f>
        <v>0</v>
      </c>
      <c r="W454" s="147"/>
      <c r="X454" s="498">
        <f>K454*'Salary Level'!$M459</f>
        <v>0</v>
      </c>
      <c r="Y454" s="498">
        <f>L454*'Salary Level'!$M459</f>
        <v>0</v>
      </c>
      <c r="Z454" s="498">
        <f>M454*'Salary Level'!$M459</f>
        <v>0</v>
      </c>
      <c r="AA454" s="498">
        <f>N454*'Salary Level'!$M459</f>
        <v>0</v>
      </c>
      <c r="AB454" s="498">
        <f>O454*'Salary Level'!$M459</f>
        <v>0</v>
      </c>
      <c r="AC454" s="498">
        <f>P454*'Salary Level'!$M459</f>
        <v>0</v>
      </c>
      <c r="AD454" s="498">
        <f>Q454*'Salary Level'!$M459</f>
        <v>0</v>
      </c>
      <c r="AE454" s="498">
        <f>R454*'Salary Level'!$M459</f>
        <v>0</v>
      </c>
      <c r="AF454" s="498">
        <f>S454*'Salary Level'!$M459</f>
        <v>0</v>
      </c>
      <c r="AG454" s="498">
        <f>T454*'Salary Level'!$M459</f>
        <v>0</v>
      </c>
      <c r="AH454" s="498">
        <f>U454*'Salary Level'!$M459</f>
        <v>0</v>
      </c>
      <c r="AI454" s="498">
        <f>V454*'Salary Level'!$M459</f>
        <v>0</v>
      </c>
      <c r="AJ454" s="498">
        <f>V454*'Salary Level'!$M459</f>
        <v>0</v>
      </c>
      <c r="AK454" s="602">
        <f t="shared" si="41"/>
        <v>0</v>
      </c>
    </row>
    <row r="455" spans="1:37" ht="15" customHeight="1">
      <c r="A455" s="442"/>
      <c r="B455" s="457"/>
      <c r="C455" s="245"/>
      <c r="D455" s="211"/>
      <c r="E455" s="214" t="str">
        <f>Manning!E460</f>
        <v>INCOME AUDITOR</v>
      </c>
      <c r="F455" s="214">
        <f>Manning!F460</f>
        <v>0</v>
      </c>
      <c r="G455" s="263">
        <f>Manning!H460</f>
        <v>1</v>
      </c>
      <c r="H455" s="263" t="str">
        <f>Manning!I460</f>
        <v>L</v>
      </c>
      <c r="I455" s="263" t="str">
        <f>Manning!J460</f>
        <v>L6</v>
      </c>
      <c r="J455" s="263"/>
      <c r="K455" s="263">
        <f>Manning!K460</f>
        <v>0</v>
      </c>
      <c r="L455" s="263">
        <f>Manning!L460</f>
        <v>0</v>
      </c>
      <c r="M455" s="263">
        <f>Manning!M460</f>
        <v>0</v>
      </c>
      <c r="N455" s="263">
        <f>Manning!N460</f>
        <v>0</v>
      </c>
      <c r="O455" s="263">
        <f>Manning!O460</f>
        <v>0</v>
      </c>
      <c r="P455" s="263">
        <f>Manning!P460</f>
        <v>0</v>
      </c>
      <c r="Q455" s="263">
        <f>Manning!Q460</f>
        <v>0</v>
      </c>
      <c r="R455" s="263">
        <f>Manning!R460</f>
        <v>0</v>
      </c>
      <c r="S455" s="263">
        <f>Manning!S460</f>
        <v>0</v>
      </c>
      <c r="T455" s="263">
        <f>Manning!T460</f>
        <v>0</v>
      </c>
      <c r="U455" s="263">
        <f>Manning!U460</f>
        <v>0</v>
      </c>
      <c r="V455" s="263">
        <f>Manning!W460</f>
        <v>1</v>
      </c>
      <c r="W455" s="147"/>
      <c r="X455" s="498">
        <f>K455*'Salary Level'!$M460</f>
        <v>0</v>
      </c>
      <c r="Y455" s="498">
        <f>L455*'Salary Level'!$M460</f>
        <v>0</v>
      </c>
      <c r="Z455" s="498">
        <f>M455*'Salary Level'!$M460</f>
        <v>0</v>
      </c>
      <c r="AA455" s="498">
        <f>N455*'Salary Level'!$M460</f>
        <v>0</v>
      </c>
      <c r="AB455" s="498">
        <f>O455*'Salary Level'!$M460</f>
        <v>0</v>
      </c>
      <c r="AC455" s="498">
        <f>P455*'Salary Level'!$M460</f>
        <v>0</v>
      </c>
      <c r="AD455" s="498">
        <f>Q455*'Salary Level'!$M460</f>
        <v>0</v>
      </c>
      <c r="AE455" s="498">
        <f>R455*'Salary Level'!$M460</f>
        <v>0</v>
      </c>
      <c r="AF455" s="498">
        <f>S455*'Salary Level'!$M460</f>
        <v>0</v>
      </c>
      <c r="AG455" s="498">
        <f>T455*'Salary Level'!$M460</f>
        <v>0</v>
      </c>
      <c r="AH455" s="498">
        <f>U455*'Salary Level'!$M460</f>
        <v>0</v>
      </c>
      <c r="AI455" s="498">
        <f>V455*'Salary Level'!$M460</f>
        <v>6390</v>
      </c>
      <c r="AJ455" s="498">
        <f>V455*'Salary Level'!$M460</f>
        <v>6390</v>
      </c>
      <c r="AK455" s="602">
        <f t="shared" si="41"/>
        <v>12780</v>
      </c>
    </row>
    <row r="456" spans="1:37" ht="15" customHeight="1">
      <c r="A456" s="442"/>
      <c r="B456" s="457"/>
      <c r="C456" s="245"/>
      <c r="D456" s="211"/>
      <c r="E456" s="214" t="str">
        <f>Manning!E461</f>
        <v>ACCOUNTS RECEIVABLE SUPERVISOR</v>
      </c>
      <c r="F456" s="214">
        <f>Manning!F461</f>
        <v>0</v>
      </c>
      <c r="G456" s="263">
        <f>Manning!H461</f>
        <v>1</v>
      </c>
      <c r="H456" s="263" t="str">
        <f>Manning!I461</f>
        <v>L</v>
      </c>
      <c r="I456" s="263" t="str">
        <f>Manning!J461</f>
        <v>L5</v>
      </c>
      <c r="J456" s="263"/>
      <c r="K456" s="263">
        <f>Manning!K461</f>
        <v>0</v>
      </c>
      <c r="L456" s="263">
        <f>Manning!L461</f>
        <v>0</v>
      </c>
      <c r="M456" s="263">
        <f>Manning!M461</f>
        <v>0</v>
      </c>
      <c r="N456" s="263">
        <f>Manning!N461</f>
        <v>0</v>
      </c>
      <c r="O456" s="263">
        <f>Manning!O461</f>
        <v>0</v>
      </c>
      <c r="P456" s="263">
        <f>Manning!P461</f>
        <v>0</v>
      </c>
      <c r="Q456" s="263">
        <f>Manning!Q461</f>
        <v>0</v>
      </c>
      <c r="R456" s="263">
        <f>Manning!R461</f>
        <v>0</v>
      </c>
      <c r="S456" s="263">
        <f>Manning!S461</f>
        <v>0</v>
      </c>
      <c r="T456" s="263">
        <f>Manning!T461</f>
        <v>0</v>
      </c>
      <c r="U456" s="263">
        <f>Manning!U461</f>
        <v>0</v>
      </c>
      <c r="V456" s="263">
        <f>Manning!W461</f>
        <v>1</v>
      </c>
      <c r="W456" s="147"/>
      <c r="X456" s="498">
        <f>K456*'Salary Level'!$M461</f>
        <v>0</v>
      </c>
      <c r="Y456" s="498">
        <f>L456*'Salary Level'!$M461</f>
        <v>0</v>
      </c>
      <c r="Z456" s="498">
        <f>M456*'Salary Level'!$M461</f>
        <v>0</v>
      </c>
      <c r="AA456" s="498">
        <f>N456*'Salary Level'!$M461</f>
        <v>0</v>
      </c>
      <c r="AB456" s="498">
        <f>O456*'Salary Level'!$M461</f>
        <v>0</v>
      </c>
      <c r="AC456" s="498">
        <f>P456*'Salary Level'!$M461</f>
        <v>0</v>
      </c>
      <c r="AD456" s="498">
        <f>Q456*'Salary Level'!$M461</f>
        <v>0</v>
      </c>
      <c r="AE456" s="498">
        <f>R456*'Salary Level'!$M461</f>
        <v>0</v>
      </c>
      <c r="AF456" s="498">
        <f>S456*'Salary Level'!$M461</f>
        <v>0</v>
      </c>
      <c r="AG456" s="498">
        <f>T456*'Salary Level'!$M461</f>
        <v>0</v>
      </c>
      <c r="AH456" s="498">
        <f>U456*'Salary Level'!$M461</f>
        <v>0</v>
      </c>
      <c r="AI456" s="498">
        <f>V456*'Salary Level'!$M461</f>
        <v>6390</v>
      </c>
      <c r="AJ456" s="498">
        <f>V456*'Salary Level'!$M461</f>
        <v>6390</v>
      </c>
      <c r="AK456" s="602">
        <f t="shared" si="41"/>
        <v>12780</v>
      </c>
    </row>
    <row r="457" spans="1:37" ht="15" customHeight="1">
      <c r="A457" s="442"/>
      <c r="B457" s="457"/>
      <c r="C457" s="245"/>
      <c r="D457" s="211"/>
      <c r="E457" s="214" t="str">
        <f>Manning!E462</f>
        <v>ACCOUNTS PAYABLE SUPERVISOR</v>
      </c>
      <c r="F457" s="214">
        <f>Manning!F462</f>
        <v>0</v>
      </c>
      <c r="G457" s="263">
        <f>Manning!H462</f>
        <v>1</v>
      </c>
      <c r="H457" s="263" t="str">
        <f>Manning!I462</f>
        <v>L</v>
      </c>
      <c r="I457" s="263" t="str">
        <f>Manning!J462</f>
        <v>L5</v>
      </c>
      <c r="J457" s="263"/>
      <c r="K457" s="263">
        <f>Manning!K462</f>
        <v>0</v>
      </c>
      <c r="L457" s="263">
        <f>Manning!L462</f>
        <v>0</v>
      </c>
      <c r="M457" s="263">
        <f>Manning!M462</f>
        <v>0</v>
      </c>
      <c r="N457" s="263">
        <f>Manning!N462</f>
        <v>0</v>
      </c>
      <c r="O457" s="263">
        <f>Manning!O462</f>
        <v>0</v>
      </c>
      <c r="P457" s="263">
        <f>Manning!P462</f>
        <v>0</v>
      </c>
      <c r="Q457" s="263">
        <f>Manning!Q462</f>
        <v>0</v>
      </c>
      <c r="R457" s="263">
        <f>Manning!R462</f>
        <v>0</v>
      </c>
      <c r="S457" s="263">
        <f>Manning!S462</f>
        <v>0</v>
      </c>
      <c r="T457" s="263">
        <f>Manning!T462</f>
        <v>0</v>
      </c>
      <c r="U457" s="263">
        <f>Manning!U462</f>
        <v>0</v>
      </c>
      <c r="V457" s="263">
        <f>Manning!W462</f>
        <v>1</v>
      </c>
      <c r="W457" s="147"/>
      <c r="X457" s="498">
        <f>K457*'Salary Level'!$M462</f>
        <v>0</v>
      </c>
      <c r="Y457" s="498">
        <f>L457*'Salary Level'!$M462</f>
        <v>0</v>
      </c>
      <c r="Z457" s="498">
        <f>M457*'Salary Level'!$M462</f>
        <v>0</v>
      </c>
      <c r="AA457" s="498">
        <f>N457*'Salary Level'!$M462</f>
        <v>0</v>
      </c>
      <c r="AB457" s="498">
        <f>O457*'Salary Level'!$M462</f>
        <v>0</v>
      </c>
      <c r="AC457" s="498">
        <f>P457*'Salary Level'!$M462</f>
        <v>0</v>
      </c>
      <c r="AD457" s="498">
        <f>Q457*'Salary Level'!$M462</f>
        <v>0</v>
      </c>
      <c r="AE457" s="498">
        <f>R457*'Salary Level'!$M462</f>
        <v>0</v>
      </c>
      <c r="AF457" s="498">
        <f>S457*'Salary Level'!$M462</f>
        <v>0</v>
      </c>
      <c r="AG457" s="498">
        <f>T457*'Salary Level'!$M462</f>
        <v>0</v>
      </c>
      <c r="AH457" s="498">
        <f>U457*'Salary Level'!$M462</f>
        <v>0</v>
      </c>
      <c r="AI457" s="498">
        <f>V457*'Salary Level'!$M462</f>
        <v>6390</v>
      </c>
      <c r="AJ457" s="498">
        <f>V457*'Salary Level'!$M462</f>
        <v>6390</v>
      </c>
      <c r="AK457" s="602">
        <f t="shared" si="41"/>
        <v>12780</v>
      </c>
    </row>
    <row r="458" spans="1:37" ht="15" customHeight="1">
      <c r="A458" s="442"/>
      <c r="B458" s="457"/>
      <c r="C458" s="245"/>
      <c r="D458" s="211"/>
      <c r="E458" s="214" t="str">
        <f>Manning!E463</f>
        <v>NIGHT AUDITOR SUPERVISOR</v>
      </c>
      <c r="F458" s="214">
        <f>Manning!F463</f>
        <v>0</v>
      </c>
      <c r="G458" s="263">
        <f>Manning!H463</f>
        <v>0</v>
      </c>
      <c r="H458" s="263" t="str">
        <f>Manning!I463</f>
        <v>L</v>
      </c>
      <c r="I458" s="263" t="str">
        <f>Manning!J464</f>
        <v>L6</v>
      </c>
      <c r="J458" s="263"/>
      <c r="K458" s="263">
        <f>Manning!K463</f>
        <v>0</v>
      </c>
      <c r="L458" s="263">
        <f>Manning!L463</f>
        <v>0</v>
      </c>
      <c r="M458" s="263">
        <f>Manning!M463</f>
        <v>0</v>
      </c>
      <c r="N458" s="263">
        <f>Manning!N463</f>
        <v>0</v>
      </c>
      <c r="O458" s="263">
        <f>Manning!O463</f>
        <v>0</v>
      </c>
      <c r="P458" s="263">
        <f>Manning!P463</f>
        <v>0</v>
      </c>
      <c r="Q458" s="263">
        <f>Manning!Q463</f>
        <v>0</v>
      </c>
      <c r="R458" s="263">
        <f>Manning!R463</f>
        <v>0</v>
      </c>
      <c r="S458" s="263">
        <f>Manning!S463</f>
        <v>0</v>
      </c>
      <c r="T458" s="263">
        <f>Manning!T463</f>
        <v>0</v>
      </c>
      <c r="U458" s="263">
        <f>Manning!U463</f>
        <v>0</v>
      </c>
      <c r="V458" s="263">
        <f>Manning!W463</f>
        <v>0</v>
      </c>
      <c r="W458" s="147"/>
      <c r="X458" s="498">
        <f>K458*'Salary Level'!$M463</f>
        <v>0</v>
      </c>
      <c r="Y458" s="498">
        <f>L458*'Salary Level'!$M463</f>
        <v>0</v>
      </c>
      <c r="Z458" s="498">
        <f>M458*'Salary Level'!$M463</f>
        <v>0</v>
      </c>
      <c r="AA458" s="498">
        <f>N458*'Salary Level'!$M463</f>
        <v>0</v>
      </c>
      <c r="AB458" s="498">
        <f>O458*'Salary Level'!$M463</f>
        <v>0</v>
      </c>
      <c r="AC458" s="498">
        <f>P458*'Salary Level'!$M463</f>
        <v>0</v>
      </c>
      <c r="AD458" s="498">
        <f>Q458*'Salary Level'!$M463</f>
        <v>0</v>
      </c>
      <c r="AE458" s="498">
        <f>R458*'Salary Level'!$M463</f>
        <v>0</v>
      </c>
      <c r="AF458" s="498">
        <f>S458*'Salary Level'!$M463</f>
        <v>0</v>
      </c>
      <c r="AG458" s="498">
        <f>T458*'Salary Level'!$M463</f>
        <v>0</v>
      </c>
      <c r="AH458" s="498">
        <f>U458*'Salary Level'!$M463</f>
        <v>0</v>
      </c>
      <c r="AI458" s="498">
        <f>V458*'Salary Level'!$M463</f>
        <v>0</v>
      </c>
      <c r="AJ458" s="498">
        <f>V458*'Salary Level'!$M463</f>
        <v>0</v>
      </c>
      <c r="AK458" s="602">
        <f t="shared" si="41"/>
        <v>0</v>
      </c>
    </row>
    <row r="459" spans="1:37" ht="15" customHeight="1">
      <c r="A459" s="442"/>
      <c r="B459" s="457"/>
      <c r="C459" s="245"/>
      <c r="D459" s="211"/>
      <c r="E459" s="214" t="str">
        <f>Manning!E464</f>
        <v>NIGHT AUDITOR</v>
      </c>
      <c r="F459" s="214">
        <f>Manning!F464</f>
        <v>0</v>
      </c>
      <c r="G459" s="263">
        <f>Manning!H464</f>
        <v>2</v>
      </c>
      <c r="H459" s="263" t="str">
        <f>Manning!I464</f>
        <v>L</v>
      </c>
      <c r="I459" s="263" t="str">
        <f>Manning!J465</f>
        <v>L5</v>
      </c>
      <c r="J459" s="263"/>
      <c r="K459" s="263">
        <f>Manning!K464</f>
        <v>0</v>
      </c>
      <c r="L459" s="263">
        <f>Manning!L464</f>
        <v>0</v>
      </c>
      <c r="M459" s="263">
        <f>Manning!M464</f>
        <v>0</v>
      </c>
      <c r="N459" s="263">
        <f>Manning!N464</f>
        <v>0</v>
      </c>
      <c r="O459" s="263">
        <f>Manning!O464</f>
        <v>0</v>
      </c>
      <c r="P459" s="263">
        <f>Manning!P464</f>
        <v>0</v>
      </c>
      <c r="Q459" s="263">
        <f>Manning!Q464</f>
        <v>0</v>
      </c>
      <c r="R459" s="263">
        <f>Manning!R464</f>
        <v>0</v>
      </c>
      <c r="S459" s="263">
        <f>Manning!S464</f>
        <v>0</v>
      </c>
      <c r="T459" s="263">
        <f>Manning!T464</f>
        <v>0</v>
      </c>
      <c r="U459" s="263">
        <f>Manning!U464</f>
        <v>1</v>
      </c>
      <c r="V459" s="263">
        <f>Manning!W464</f>
        <v>2</v>
      </c>
      <c r="W459" s="147"/>
      <c r="X459" s="498">
        <f>K459*'Salary Level'!$M464</f>
        <v>0</v>
      </c>
      <c r="Y459" s="498">
        <f>L459*'Salary Level'!$M464</f>
        <v>0</v>
      </c>
      <c r="Z459" s="498">
        <f>M459*'Salary Level'!$M464</f>
        <v>0</v>
      </c>
      <c r="AA459" s="498">
        <f>N459*'Salary Level'!$M464</f>
        <v>0</v>
      </c>
      <c r="AB459" s="498">
        <f>O459*'Salary Level'!$M464</f>
        <v>0</v>
      </c>
      <c r="AC459" s="498">
        <f>P459*'Salary Level'!$M464</f>
        <v>0</v>
      </c>
      <c r="AD459" s="498">
        <f>Q459*'Salary Level'!$M464</f>
        <v>0</v>
      </c>
      <c r="AE459" s="498">
        <f>R459*'Salary Level'!$M464</f>
        <v>0</v>
      </c>
      <c r="AF459" s="498">
        <f>S459*'Salary Level'!$M464</f>
        <v>0</v>
      </c>
      <c r="AG459" s="498">
        <f>T459*'Salary Level'!$M464</f>
        <v>0</v>
      </c>
      <c r="AH459" s="498">
        <f>U459*'Salary Level'!$M464</f>
        <v>6390</v>
      </c>
      <c r="AI459" s="498">
        <f>V459*'Salary Level'!$M464</f>
        <v>12780</v>
      </c>
      <c r="AJ459" s="498">
        <f>V459*'Salary Level'!$M464</f>
        <v>12780</v>
      </c>
      <c r="AK459" s="602">
        <f t="shared" si="41"/>
        <v>31950</v>
      </c>
    </row>
    <row r="460" spans="1:37" ht="15" customHeight="1">
      <c r="A460" s="442"/>
      <c r="B460" s="457"/>
      <c r="C460" s="245"/>
      <c r="D460" s="211"/>
      <c r="E460" s="214" t="str">
        <f>Manning!E465</f>
        <v>GENERAL LEDGER SUPERVISOR</v>
      </c>
      <c r="F460" s="214">
        <f>Manning!F465</f>
        <v>0</v>
      </c>
      <c r="G460" s="263">
        <f>Manning!H465</f>
        <v>1</v>
      </c>
      <c r="H460" s="263" t="str">
        <f>Manning!I465</f>
        <v>L</v>
      </c>
      <c r="I460" s="263" t="str">
        <f>Manning!J466</f>
        <v>L5</v>
      </c>
      <c r="J460" s="263"/>
      <c r="K460" s="263">
        <f>Manning!K465</f>
        <v>0</v>
      </c>
      <c r="L460" s="263">
        <f>Manning!L465</f>
        <v>0</v>
      </c>
      <c r="M460" s="263">
        <f>Manning!M465</f>
        <v>0</v>
      </c>
      <c r="N460" s="263">
        <f>Manning!N465</f>
        <v>0</v>
      </c>
      <c r="O460" s="263">
        <f>Manning!O465</f>
        <v>0</v>
      </c>
      <c r="P460" s="263">
        <f>Manning!P465</f>
        <v>0</v>
      </c>
      <c r="Q460" s="263">
        <f>Manning!Q465</f>
        <v>0</v>
      </c>
      <c r="R460" s="263">
        <f>Manning!R465</f>
        <v>0</v>
      </c>
      <c r="S460" s="263">
        <f>Manning!S465</f>
        <v>0</v>
      </c>
      <c r="T460" s="263">
        <f>Manning!T465</f>
        <v>0</v>
      </c>
      <c r="U460" s="263">
        <f>Manning!U465</f>
        <v>1</v>
      </c>
      <c r="V460" s="263">
        <f>Manning!W465</f>
        <v>1</v>
      </c>
      <c r="W460" s="147"/>
      <c r="X460" s="498">
        <f>K460*'Salary Level'!$M465</f>
        <v>0</v>
      </c>
      <c r="Y460" s="498">
        <f>L460*'Salary Level'!$M465</f>
        <v>0</v>
      </c>
      <c r="Z460" s="498">
        <f>M460*'Salary Level'!$M465</f>
        <v>0</v>
      </c>
      <c r="AA460" s="498">
        <f>N460*'Salary Level'!$M465</f>
        <v>0</v>
      </c>
      <c r="AB460" s="498">
        <f>O460*'Salary Level'!$M465</f>
        <v>0</v>
      </c>
      <c r="AC460" s="498">
        <f>P460*'Salary Level'!$M465</f>
        <v>0</v>
      </c>
      <c r="AD460" s="498">
        <f>Q460*'Salary Level'!$M465</f>
        <v>0</v>
      </c>
      <c r="AE460" s="498">
        <f>R460*'Salary Level'!$M465</f>
        <v>0</v>
      </c>
      <c r="AF460" s="498">
        <f>S460*'Salary Level'!$M465</f>
        <v>0</v>
      </c>
      <c r="AG460" s="498">
        <f>T460*'Salary Level'!$M465</f>
        <v>0</v>
      </c>
      <c r="AH460" s="498">
        <f>U460*'Salary Level'!$M465</f>
        <v>6390</v>
      </c>
      <c r="AI460" s="498">
        <f>V460*'Salary Level'!$M465</f>
        <v>6390</v>
      </c>
      <c r="AJ460" s="498">
        <f>V460*'Salary Level'!$M465</f>
        <v>6390</v>
      </c>
      <c r="AK460" s="602">
        <f t="shared" si="41"/>
        <v>19170</v>
      </c>
    </row>
    <row r="461" spans="1:37" ht="15" customHeight="1">
      <c r="A461" s="442"/>
      <c r="B461" s="457"/>
      <c r="C461" s="245"/>
      <c r="D461" s="211"/>
      <c r="E461" s="214" t="str">
        <f>Manning!E466</f>
        <v>STORE SUPERVISOR</v>
      </c>
      <c r="F461" s="214">
        <f>Manning!F466</f>
        <v>0</v>
      </c>
      <c r="G461" s="263">
        <f>Manning!H466</f>
        <v>1</v>
      </c>
      <c r="H461" s="263" t="str">
        <f>Manning!I466</f>
        <v>L</v>
      </c>
      <c r="I461" s="263" t="str">
        <f>Manning!J467</f>
        <v>L7</v>
      </c>
      <c r="J461" s="263"/>
      <c r="K461" s="263">
        <f>Manning!K466</f>
        <v>0</v>
      </c>
      <c r="L461" s="263">
        <f>Manning!L466</f>
        <v>0</v>
      </c>
      <c r="M461" s="263">
        <f>Manning!M466</f>
        <v>0</v>
      </c>
      <c r="N461" s="263">
        <f>Manning!N466</f>
        <v>0</v>
      </c>
      <c r="O461" s="263">
        <f>Manning!O466</f>
        <v>0</v>
      </c>
      <c r="P461" s="263">
        <f>Manning!P466</f>
        <v>0</v>
      </c>
      <c r="Q461" s="263">
        <f>Manning!Q466</f>
        <v>0</v>
      </c>
      <c r="R461" s="263">
        <f>Manning!R466</f>
        <v>0</v>
      </c>
      <c r="S461" s="263">
        <f>Manning!S466</f>
        <v>0</v>
      </c>
      <c r="T461" s="263">
        <f>Manning!T466</f>
        <v>1</v>
      </c>
      <c r="U461" s="263">
        <f>Manning!U466</f>
        <v>1</v>
      </c>
      <c r="V461" s="263">
        <f>Manning!W466</f>
        <v>1</v>
      </c>
      <c r="W461" s="147"/>
      <c r="X461" s="498">
        <f>K461*'Salary Level'!$M466</f>
        <v>0</v>
      </c>
      <c r="Y461" s="498">
        <f>L461*'Salary Level'!$M466</f>
        <v>0</v>
      </c>
      <c r="Z461" s="498">
        <f>M461*'Salary Level'!$M466</f>
        <v>0</v>
      </c>
      <c r="AA461" s="498">
        <f>N461*'Salary Level'!$M466</f>
        <v>0</v>
      </c>
      <c r="AB461" s="498">
        <f>O461*'Salary Level'!$M466</f>
        <v>0</v>
      </c>
      <c r="AC461" s="498">
        <f>P461*'Salary Level'!$M466</f>
        <v>0</v>
      </c>
      <c r="AD461" s="498">
        <f>Q461*'Salary Level'!$M466</f>
        <v>0</v>
      </c>
      <c r="AE461" s="498">
        <f>R461*'Salary Level'!$M466</f>
        <v>0</v>
      </c>
      <c r="AF461" s="498">
        <f>S461*'Salary Level'!$M466</f>
        <v>0</v>
      </c>
      <c r="AG461" s="498">
        <f>T461*'Salary Level'!$M466</f>
        <v>4970</v>
      </c>
      <c r="AH461" s="498">
        <f>U461*'Salary Level'!$M466</f>
        <v>4970</v>
      </c>
      <c r="AI461" s="498">
        <f>V461*'Salary Level'!$M466</f>
        <v>4970</v>
      </c>
      <c r="AJ461" s="498">
        <f>V461*'Salary Level'!$M466</f>
        <v>4970</v>
      </c>
      <c r="AK461" s="602">
        <f t="shared" si="41"/>
        <v>19880</v>
      </c>
    </row>
    <row r="462" spans="1:37" ht="15" customHeight="1">
      <c r="A462" s="442"/>
      <c r="B462" s="457"/>
      <c r="C462" s="245"/>
      <c r="D462" s="211"/>
      <c r="E462" s="214" t="str">
        <f>Manning!E467</f>
        <v>STOREKEEPER / RECEIVING CLERK</v>
      </c>
      <c r="F462" s="214">
        <f>Manning!F467</f>
        <v>0</v>
      </c>
      <c r="G462" s="263">
        <f>Manning!H467</f>
        <v>2</v>
      </c>
      <c r="H462" s="263" t="str">
        <f>Manning!I467</f>
        <v>L</v>
      </c>
      <c r="I462" s="263" t="e">
        <f>Manning!#REF!</f>
        <v>#REF!</v>
      </c>
      <c r="J462" s="263"/>
      <c r="K462" s="263">
        <f>Manning!K467</f>
        <v>0</v>
      </c>
      <c r="L462" s="263">
        <f>Manning!L467</f>
        <v>0</v>
      </c>
      <c r="M462" s="263">
        <f>Manning!M467</f>
        <v>0</v>
      </c>
      <c r="N462" s="263">
        <f>Manning!N467</f>
        <v>0</v>
      </c>
      <c r="O462" s="263">
        <f>Manning!O467</f>
        <v>0</v>
      </c>
      <c r="P462" s="263">
        <f>Manning!P467</f>
        <v>0</v>
      </c>
      <c r="Q462" s="263">
        <f>Manning!Q467</f>
        <v>0</v>
      </c>
      <c r="R462" s="263">
        <f>Manning!R467</f>
        <v>0</v>
      </c>
      <c r="S462" s="263">
        <f>Manning!S467</f>
        <v>0</v>
      </c>
      <c r="T462" s="263">
        <f>Manning!T467</f>
        <v>0</v>
      </c>
      <c r="U462" s="263">
        <f>Manning!U467</f>
        <v>2</v>
      </c>
      <c r="V462" s="263">
        <f>Manning!W467</f>
        <v>2</v>
      </c>
      <c r="W462" s="147"/>
      <c r="X462" s="498">
        <f>K462*'Salary Level'!$M467</f>
        <v>0</v>
      </c>
      <c r="Y462" s="498">
        <f>L462*'Salary Level'!$M467</f>
        <v>0</v>
      </c>
      <c r="Z462" s="498">
        <f>M462*'Salary Level'!$M467</f>
        <v>0</v>
      </c>
      <c r="AA462" s="498">
        <f>N462*'Salary Level'!$M467</f>
        <v>0</v>
      </c>
      <c r="AB462" s="498">
        <f>O462*'Salary Level'!$M467</f>
        <v>0</v>
      </c>
      <c r="AC462" s="498">
        <f>P462*'Salary Level'!$M467</f>
        <v>0</v>
      </c>
      <c r="AD462" s="498">
        <f>Q462*'Salary Level'!$M467</f>
        <v>0</v>
      </c>
      <c r="AE462" s="498">
        <f>R462*'Salary Level'!$M467</f>
        <v>0</v>
      </c>
      <c r="AF462" s="498">
        <f>S462*'Salary Level'!$M467</f>
        <v>0</v>
      </c>
      <c r="AG462" s="498">
        <f>T462*'Salary Level'!$M467</f>
        <v>0</v>
      </c>
      <c r="AH462" s="498">
        <f>U462*'Salary Level'!$M467</f>
        <v>4970</v>
      </c>
      <c r="AI462" s="498">
        <f>V462*'Salary Level'!$M467</f>
        <v>4970</v>
      </c>
      <c r="AJ462" s="498">
        <f>V462*'Salary Level'!$M467</f>
        <v>4970</v>
      </c>
      <c r="AK462" s="602">
        <f t="shared" si="41"/>
        <v>14910</v>
      </c>
    </row>
    <row r="463" spans="1:37" ht="15" customHeight="1">
      <c r="A463" s="442"/>
      <c r="B463" s="457"/>
      <c r="C463" s="245"/>
      <c r="D463" s="211"/>
      <c r="E463" s="214" t="str">
        <f>Manning!E468</f>
        <v>RECEIVING OFFICER</v>
      </c>
      <c r="F463" s="214">
        <f>Manning!F468</f>
        <v>0</v>
      </c>
      <c r="G463" s="263">
        <f>Manning!H468</f>
        <v>0</v>
      </c>
      <c r="H463" s="263" t="str">
        <f>Manning!I468</f>
        <v>L</v>
      </c>
      <c r="I463" s="263">
        <f>Manning!J468</f>
        <v>0</v>
      </c>
      <c r="J463" s="263"/>
      <c r="K463" s="263">
        <f>Manning!K468</f>
        <v>0</v>
      </c>
      <c r="L463" s="263">
        <f>Manning!L468</f>
        <v>0</v>
      </c>
      <c r="M463" s="263">
        <f>Manning!M468</f>
        <v>0</v>
      </c>
      <c r="N463" s="263">
        <f>Manning!N468</f>
        <v>0</v>
      </c>
      <c r="O463" s="263">
        <f>Manning!O468</f>
        <v>0</v>
      </c>
      <c r="P463" s="263">
        <f>Manning!P468</f>
        <v>0</v>
      </c>
      <c r="Q463" s="263">
        <f>Manning!Q468</f>
        <v>0</v>
      </c>
      <c r="R463" s="263">
        <f>Manning!R468</f>
        <v>0</v>
      </c>
      <c r="S463" s="263">
        <f>Manning!S468</f>
        <v>0</v>
      </c>
      <c r="T463" s="263">
        <f>Manning!T468</f>
        <v>0</v>
      </c>
      <c r="U463" s="263">
        <f>Manning!U468</f>
        <v>0</v>
      </c>
      <c r="V463" s="263">
        <f>Manning!W468</f>
        <v>0</v>
      </c>
      <c r="W463" s="147"/>
      <c r="X463" s="498">
        <f>K463*'Salary Level'!$M468</f>
        <v>0</v>
      </c>
      <c r="Y463" s="498">
        <f>L463*'Salary Level'!$M468</f>
        <v>0</v>
      </c>
      <c r="Z463" s="498">
        <f>M463*'Salary Level'!$M468</f>
        <v>0</v>
      </c>
      <c r="AA463" s="498">
        <f>N463*'Salary Level'!$M468</f>
        <v>0</v>
      </c>
      <c r="AB463" s="498">
        <f>O463*'Salary Level'!$M468</f>
        <v>0</v>
      </c>
      <c r="AC463" s="498">
        <f>P463*'Salary Level'!$M468</f>
        <v>0</v>
      </c>
      <c r="AD463" s="498">
        <f>Q463*'Salary Level'!$M468</f>
        <v>0</v>
      </c>
      <c r="AE463" s="498">
        <f>R463*'Salary Level'!$M468</f>
        <v>0</v>
      </c>
      <c r="AF463" s="498">
        <f>S463*'Salary Level'!$M468</f>
        <v>0</v>
      </c>
      <c r="AG463" s="498">
        <f>T463*'Salary Level'!$M468</f>
        <v>0</v>
      </c>
      <c r="AH463" s="498">
        <f>U463*'Salary Level'!$M468</f>
        <v>0</v>
      </c>
      <c r="AI463" s="498">
        <f>V463*'Salary Level'!$M468</f>
        <v>0</v>
      </c>
      <c r="AJ463" s="498">
        <f>V463*'Salary Level'!$M468</f>
        <v>0</v>
      </c>
      <c r="AK463" s="602">
        <f t="shared" si="41"/>
        <v>0</v>
      </c>
    </row>
    <row r="464" spans="1:37" ht="15" customHeight="1">
      <c r="A464" s="442"/>
      <c r="B464" s="457"/>
      <c r="C464" s="245"/>
      <c r="D464" s="211"/>
      <c r="E464" s="214" t="str">
        <f>Manning!E469</f>
        <v>COSTING SUPERVISOR</v>
      </c>
      <c r="F464" s="214">
        <f>Manning!F469</f>
        <v>0</v>
      </c>
      <c r="G464" s="263">
        <f>Manning!H469</f>
        <v>1</v>
      </c>
      <c r="H464" s="263" t="str">
        <f>Manning!I469</f>
        <v>L</v>
      </c>
      <c r="I464" s="263" t="str">
        <f>Manning!J469</f>
        <v>L5</v>
      </c>
      <c r="J464" s="263"/>
      <c r="K464" s="263">
        <f>Manning!K469</f>
        <v>0</v>
      </c>
      <c r="L464" s="263">
        <f>Manning!L469</f>
        <v>0</v>
      </c>
      <c r="M464" s="263">
        <f>Manning!M469</f>
        <v>0</v>
      </c>
      <c r="N464" s="263">
        <f>Manning!N469</f>
        <v>0</v>
      </c>
      <c r="O464" s="263">
        <f>Manning!O469</f>
        <v>0</v>
      </c>
      <c r="P464" s="263">
        <f>Manning!P469</f>
        <v>0</v>
      </c>
      <c r="Q464" s="263">
        <f>Manning!Q469</f>
        <v>0</v>
      </c>
      <c r="R464" s="263">
        <f>Manning!R469</f>
        <v>0</v>
      </c>
      <c r="S464" s="263">
        <f>Manning!S469</f>
        <v>1</v>
      </c>
      <c r="T464" s="263">
        <f>Manning!T469</f>
        <v>1</v>
      </c>
      <c r="U464" s="263">
        <f>Manning!U469</f>
        <v>1</v>
      </c>
      <c r="V464" s="263">
        <f>Manning!W469</f>
        <v>1</v>
      </c>
      <c r="W464" s="147"/>
      <c r="X464" s="498">
        <f>K464*'Salary Level'!$M469</f>
        <v>0</v>
      </c>
      <c r="Y464" s="498">
        <f>L464*'Salary Level'!$M469</f>
        <v>0</v>
      </c>
      <c r="Z464" s="498">
        <f>M464*'Salary Level'!$M469</f>
        <v>0</v>
      </c>
      <c r="AA464" s="498">
        <f>N464*'Salary Level'!$M469</f>
        <v>0</v>
      </c>
      <c r="AB464" s="498">
        <f>O464*'Salary Level'!$M469</f>
        <v>0</v>
      </c>
      <c r="AC464" s="498">
        <f>P464*'Salary Level'!$M469</f>
        <v>0</v>
      </c>
      <c r="AD464" s="498">
        <f>Q464*'Salary Level'!$M469</f>
        <v>0</v>
      </c>
      <c r="AE464" s="498">
        <f>R464*'Salary Level'!$M469</f>
        <v>0</v>
      </c>
      <c r="AF464" s="498">
        <f>S464*'Salary Level'!$M469</f>
        <v>7100</v>
      </c>
      <c r="AG464" s="498">
        <f>T464*'Salary Level'!$M469</f>
        <v>7100</v>
      </c>
      <c r="AH464" s="498">
        <f>U464*'Salary Level'!$M469</f>
        <v>7100</v>
      </c>
      <c r="AI464" s="498">
        <f>V464*'Salary Level'!$M469</f>
        <v>7100</v>
      </c>
      <c r="AJ464" s="498">
        <f>V464*'Salary Level'!$M469</f>
        <v>7100</v>
      </c>
      <c r="AK464" s="602">
        <f t="shared" ref="AK464:AK527" si="48">SUM(X464:AJ464)</f>
        <v>35500</v>
      </c>
    </row>
    <row r="465" spans="1:37" ht="15" customHeight="1">
      <c r="A465" s="442"/>
      <c r="B465" s="457"/>
      <c r="C465" s="245"/>
      <c r="D465" s="211"/>
      <c r="E465" s="214" t="str">
        <f>Manning!E470</f>
        <v>COSTING CLERK</v>
      </c>
      <c r="F465" s="214">
        <f>Manning!F470</f>
        <v>0</v>
      </c>
      <c r="G465" s="263">
        <f>Manning!H470</f>
        <v>1</v>
      </c>
      <c r="H465" s="263" t="str">
        <f>Manning!I470</f>
        <v>L</v>
      </c>
      <c r="I465" s="263" t="str">
        <f>Manning!J470</f>
        <v>L7</v>
      </c>
      <c r="J465" s="263"/>
      <c r="K465" s="263">
        <f>Manning!K470</f>
        <v>0</v>
      </c>
      <c r="L465" s="263">
        <f>Manning!L470</f>
        <v>0</v>
      </c>
      <c r="M465" s="263">
        <f>Manning!M470</f>
        <v>0</v>
      </c>
      <c r="N465" s="263">
        <f>Manning!N470</f>
        <v>0</v>
      </c>
      <c r="O465" s="263">
        <f>Manning!O470</f>
        <v>0</v>
      </c>
      <c r="P465" s="263">
        <f>Manning!P470</f>
        <v>0</v>
      </c>
      <c r="Q465" s="263">
        <f>Manning!Q470</f>
        <v>0</v>
      </c>
      <c r="R465" s="263">
        <f>Manning!R470</f>
        <v>0</v>
      </c>
      <c r="S465" s="263">
        <f>Manning!S470</f>
        <v>0</v>
      </c>
      <c r="T465" s="263">
        <f>Manning!T470</f>
        <v>1</v>
      </c>
      <c r="U465" s="263">
        <f>Manning!U470</f>
        <v>1</v>
      </c>
      <c r="V465" s="263">
        <f>Manning!W470</f>
        <v>1</v>
      </c>
      <c r="W465" s="147"/>
      <c r="X465" s="498">
        <f>K465*'Salary Level'!$M470</f>
        <v>0</v>
      </c>
      <c r="Y465" s="498">
        <f>L465*'Salary Level'!$M470</f>
        <v>0</v>
      </c>
      <c r="Z465" s="498">
        <f>M465*'Salary Level'!$M470</f>
        <v>0</v>
      </c>
      <c r="AA465" s="498">
        <f>N465*'Salary Level'!$M470</f>
        <v>0</v>
      </c>
      <c r="AB465" s="498">
        <f>O465*'Salary Level'!$M470</f>
        <v>0</v>
      </c>
      <c r="AC465" s="498">
        <f>P465*'Salary Level'!$M470</f>
        <v>0</v>
      </c>
      <c r="AD465" s="498">
        <f>Q465*'Salary Level'!$M470</f>
        <v>0</v>
      </c>
      <c r="AE465" s="498">
        <f>R465*'Salary Level'!$M470</f>
        <v>0</v>
      </c>
      <c r="AF465" s="498">
        <f>S465*'Salary Level'!$M470</f>
        <v>0</v>
      </c>
      <c r="AG465" s="498">
        <f>T465*'Salary Level'!$M470</f>
        <v>4970</v>
      </c>
      <c r="AH465" s="498">
        <f>U465*'Salary Level'!$M470</f>
        <v>4970</v>
      </c>
      <c r="AI465" s="498">
        <f>V465*'Salary Level'!$M470</f>
        <v>4970</v>
      </c>
      <c r="AJ465" s="498">
        <f>V465*'Salary Level'!$M470</f>
        <v>4970</v>
      </c>
      <c r="AK465" s="602">
        <f t="shared" si="48"/>
        <v>19880</v>
      </c>
    </row>
    <row r="466" spans="1:37" ht="15" customHeight="1">
      <c r="A466" s="442"/>
      <c r="B466" s="457"/>
      <c r="C466" s="245"/>
      <c r="D466" s="211"/>
      <c r="E466" s="214" t="str">
        <f>Manning!E471</f>
        <v>GENERAL CASHIER</v>
      </c>
      <c r="F466" s="214">
        <f>Manning!F471</f>
        <v>0</v>
      </c>
      <c r="G466" s="263">
        <f>Manning!H471</f>
        <v>1</v>
      </c>
      <c r="H466" s="263" t="str">
        <f>Manning!I471</f>
        <v>L</v>
      </c>
      <c r="I466" s="263" t="str">
        <f>Manning!J471</f>
        <v>L6</v>
      </c>
      <c r="J466" s="263"/>
      <c r="K466" s="263">
        <f>Manning!K471</f>
        <v>0</v>
      </c>
      <c r="L466" s="263">
        <f>Manning!L471</f>
        <v>0</v>
      </c>
      <c r="M466" s="263">
        <f>Manning!M471</f>
        <v>0</v>
      </c>
      <c r="N466" s="263">
        <f>Manning!N471</f>
        <v>0</v>
      </c>
      <c r="O466" s="263">
        <f>Manning!O471</f>
        <v>0</v>
      </c>
      <c r="P466" s="263">
        <f>Manning!P471</f>
        <v>0</v>
      </c>
      <c r="Q466" s="263">
        <f>Manning!Q471</f>
        <v>0</v>
      </c>
      <c r="R466" s="263">
        <f>Manning!R471</f>
        <v>0</v>
      </c>
      <c r="S466" s="263">
        <f>Manning!S471</f>
        <v>0</v>
      </c>
      <c r="T466" s="263">
        <f>Manning!T471</f>
        <v>0</v>
      </c>
      <c r="U466" s="263">
        <f>Manning!U471</f>
        <v>0</v>
      </c>
      <c r="V466" s="263">
        <f>Manning!W471</f>
        <v>1</v>
      </c>
      <c r="W466" s="147"/>
      <c r="X466" s="498">
        <f>K466*'Salary Level'!$M471</f>
        <v>0</v>
      </c>
      <c r="Y466" s="498">
        <f>L466*'Salary Level'!$M471</f>
        <v>0</v>
      </c>
      <c r="Z466" s="498">
        <f>M466*'Salary Level'!$M471</f>
        <v>0</v>
      </c>
      <c r="AA466" s="498">
        <f>N466*'Salary Level'!$M471</f>
        <v>0</v>
      </c>
      <c r="AB466" s="498">
        <f>O466*'Salary Level'!$M471</f>
        <v>0</v>
      </c>
      <c r="AC466" s="498">
        <f>P466*'Salary Level'!$M471</f>
        <v>0</v>
      </c>
      <c r="AD466" s="498">
        <f>Q466*'Salary Level'!$M471</f>
        <v>0</v>
      </c>
      <c r="AE466" s="498">
        <f>R466*'Salary Level'!$M471</f>
        <v>0</v>
      </c>
      <c r="AF466" s="498">
        <f>S466*'Salary Level'!$M471</f>
        <v>0</v>
      </c>
      <c r="AG466" s="498">
        <f>T466*'Salary Level'!$M471</f>
        <v>0</v>
      </c>
      <c r="AH466" s="498">
        <f>U466*'Salary Level'!$M471</f>
        <v>0</v>
      </c>
      <c r="AI466" s="498">
        <f>V466*'Salary Level'!$M471</f>
        <v>6390</v>
      </c>
      <c r="AJ466" s="498">
        <f>V466*'Salary Level'!$M471</f>
        <v>6390</v>
      </c>
      <c r="AK466" s="602">
        <f t="shared" si="48"/>
        <v>12780</v>
      </c>
    </row>
    <row r="467" spans="1:37" ht="15" customHeight="1">
      <c r="A467" s="442"/>
      <c r="B467" s="457"/>
      <c r="C467" s="245"/>
      <c r="D467" s="211"/>
      <c r="E467" s="214" t="str">
        <f>Manning!E472</f>
        <v>CASHIER SUPERVISOR</v>
      </c>
      <c r="F467" s="214">
        <f>Manning!F472</f>
        <v>0</v>
      </c>
      <c r="G467" s="263">
        <f>Manning!H472</f>
        <v>0</v>
      </c>
      <c r="H467" s="263" t="str">
        <f>Manning!I472</f>
        <v>L</v>
      </c>
      <c r="I467" s="263" t="str">
        <f>Manning!J473</f>
        <v>L7</v>
      </c>
      <c r="J467" s="263"/>
      <c r="K467" s="263">
        <f>Manning!K472</f>
        <v>0</v>
      </c>
      <c r="L467" s="263">
        <f>Manning!L472</f>
        <v>0</v>
      </c>
      <c r="M467" s="263">
        <f>Manning!M472</f>
        <v>0</v>
      </c>
      <c r="N467" s="263">
        <f>Manning!N472</f>
        <v>0</v>
      </c>
      <c r="O467" s="263">
        <f>Manning!O472</f>
        <v>0</v>
      </c>
      <c r="P467" s="263">
        <f>Manning!P472</f>
        <v>0</v>
      </c>
      <c r="Q467" s="263">
        <f>Manning!Q472</f>
        <v>0</v>
      </c>
      <c r="R467" s="263">
        <f>Manning!R472</f>
        <v>0</v>
      </c>
      <c r="S467" s="263">
        <f>Manning!S472</f>
        <v>0</v>
      </c>
      <c r="T467" s="263">
        <f>Manning!T472</f>
        <v>0</v>
      </c>
      <c r="U467" s="263">
        <f>Manning!U472</f>
        <v>0</v>
      </c>
      <c r="V467" s="263">
        <f>Manning!W472</f>
        <v>0</v>
      </c>
      <c r="W467" s="147"/>
      <c r="X467" s="498">
        <f>K467*'Salary Level'!$M472</f>
        <v>0</v>
      </c>
      <c r="Y467" s="498">
        <f>L467*'Salary Level'!$M472</f>
        <v>0</v>
      </c>
      <c r="Z467" s="498">
        <f>M467*'Salary Level'!$M472</f>
        <v>0</v>
      </c>
      <c r="AA467" s="498">
        <f>N467*'Salary Level'!$M472</f>
        <v>0</v>
      </c>
      <c r="AB467" s="498">
        <f>O467*'Salary Level'!$M472</f>
        <v>0</v>
      </c>
      <c r="AC467" s="498">
        <f>P467*'Salary Level'!$M472</f>
        <v>0</v>
      </c>
      <c r="AD467" s="498">
        <f>Q467*'Salary Level'!$M472</f>
        <v>0</v>
      </c>
      <c r="AE467" s="498">
        <f>R467*'Salary Level'!$M472</f>
        <v>0</v>
      </c>
      <c r="AF467" s="498">
        <f>S467*'Salary Level'!$M472</f>
        <v>0</v>
      </c>
      <c r="AG467" s="498">
        <f>T467*'Salary Level'!$M472</f>
        <v>0</v>
      </c>
      <c r="AH467" s="498">
        <f>U467*'Salary Level'!$M472</f>
        <v>0</v>
      </c>
      <c r="AI467" s="498">
        <f>V467*'Salary Level'!$M472</f>
        <v>0</v>
      </c>
      <c r="AJ467" s="498">
        <f>V467*'Salary Level'!$M472</f>
        <v>0</v>
      </c>
      <c r="AK467" s="602">
        <f t="shared" si="48"/>
        <v>0</v>
      </c>
    </row>
    <row r="468" spans="1:37" ht="15" customHeight="1">
      <c r="A468" s="442"/>
      <c r="B468" s="457"/>
      <c r="C468" s="245"/>
      <c r="D468" s="211"/>
      <c r="E468" s="214" t="str">
        <f>Manning!E473</f>
        <v>OUTLET CASHIER</v>
      </c>
      <c r="F468" s="214">
        <f>Manning!F473</f>
        <v>0</v>
      </c>
      <c r="G468" s="263">
        <f>Manning!H473</f>
        <v>6</v>
      </c>
      <c r="H468" s="263" t="str">
        <f>Manning!I473</f>
        <v>L</v>
      </c>
      <c r="I468" s="263" t="e">
        <f>Manning!#REF!</f>
        <v>#REF!</v>
      </c>
      <c r="J468" s="263"/>
      <c r="K468" s="263">
        <f>Manning!K473</f>
        <v>0</v>
      </c>
      <c r="L468" s="263">
        <f>Manning!L473</f>
        <v>0</v>
      </c>
      <c r="M468" s="263">
        <f>Manning!M473</f>
        <v>0</v>
      </c>
      <c r="N468" s="263">
        <f>Manning!N473</f>
        <v>0</v>
      </c>
      <c r="O468" s="263">
        <f>Manning!O473</f>
        <v>0</v>
      </c>
      <c r="P468" s="263">
        <f>Manning!P473</f>
        <v>0</v>
      </c>
      <c r="Q468" s="263">
        <f>Manning!Q473</f>
        <v>0</v>
      </c>
      <c r="R468" s="263">
        <f>Manning!R473</f>
        <v>0</v>
      </c>
      <c r="S468" s="263">
        <f>Manning!S473</f>
        <v>0</v>
      </c>
      <c r="T468" s="263">
        <f>Manning!T473</f>
        <v>0</v>
      </c>
      <c r="U468" s="263">
        <f>Manning!U473</f>
        <v>0</v>
      </c>
      <c r="V468" s="263">
        <f>Manning!W473</f>
        <v>6</v>
      </c>
      <c r="W468" s="147"/>
      <c r="X468" s="498">
        <f>K468*'Salary Level'!$M473</f>
        <v>0</v>
      </c>
      <c r="Y468" s="498">
        <f>L468*'Salary Level'!$M473</f>
        <v>0</v>
      </c>
      <c r="Z468" s="498">
        <f>M468*'Salary Level'!$M473</f>
        <v>0</v>
      </c>
      <c r="AA468" s="498">
        <f>N468*'Salary Level'!$M473</f>
        <v>0</v>
      </c>
      <c r="AB468" s="498">
        <f>O468*'Salary Level'!$M473</f>
        <v>0</v>
      </c>
      <c r="AC468" s="498">
        <f>P468*'Salary Level'!$M473</f>
        <v>0</v>
      </c>
      <c r="AD468" s="498">
        <f>Q468*'Salary Level'!$M473</f>
        <v>0</v>
      </c>
      <c r="AE468" s="498">
        <f>R468*'Salary Level'!$M473</f>
        <v>0</v>
      </c>
      <c r="AF468" s="498">
        <f>S468*'Salary Level'!$M473</f>
        <v>0</v>
      </c>
      <c r="AG468" s="498">
        <f>T468*'Salary Level'!$M473</f>
        <v>0</v>
      </c>
      <c r="AH468" s="498">
        <f>U468*'Salary Level'!$M473</f>
        <v>0</v>
      </c>
      <c r="AI468" s="498">
        <f>V468*'Salary Level'!$M473</f>
        <v>21300</v>
      </c>
      <c r="AJ468" s="498">
        <f>V468*'Salary Level'!$M473</f>
        <v>21300</v>
      </c>
      <c r="AK468" s="602">
        <f t="shared" si="48"/>
        <v>42600</v>
      </c>
    </row>
    <row r="469" spans="1:37" ht="15" customHeight="1">
      <c r="A469" s="442"/>
      <c r="B469" s="457"/>
      <c r="C469" s="245"/>
      <c r="D469" s="211"/>
      <c r="E469" s="214" t="str">
        <f>Manning!E474</f>
        <v>ADDITIONAL POSITION 1</v>
      </c>
      <c r="F469" s="214"/>
      <c r="G469" s="263">
        <f>Manning!H474</f>
        <v>0</v>
      </c>
      <c r="H469" s="263" t="str">
        <f>Manning!I474</f>
        <v>L</v>
      </c>
      <c r="I469" s="263">
        <f>Manning!J474</f>
        <v>0</v>
      </c>
      <c r="J469" s="263"/>
      <c r="K469" s="263">
        <f>Manning!K474</f>
        <v>0</v>
      </c>
      <c r="L469" s="263">
        <f>Manning!L474</f>
        <v>0</v>
      </c>
      <c r="M469" s="263">
        <f>Manning!M474</f>
        <v>0</v>
      </c>
      <c r="N469" s="263">
        <f>Manning!N474</f>
        <v>0</v>
      </c>
      <c r="O469" s="263">
        <f>Manning!O474</f>
        <v>0</v>
      </c>
      <c r="P469" s="263">
        <f>Manning!P474</f>
        <v>0</v>
      </c>
      <c r="Q469" s="263">
        <f>Manning!Q474</f>
        <v>0</v>
      </c>
      <c r="R469" s="263">
        <f>Manning!R474</f>
        <v>0</v>
      </c>
      <c r="S469" s="263">
        <f>Manning!S474</f>
        <v>0</v>
      </c>
      <c r="T469" s="263">
        <f>Manning!T474</f>
        <v>0</v>
      </c>
      <c r="U469" s="263">
        <f>Manning!U474</f>
        <v>0</v>
      </c>
      <c r="V469" s="263">
        <f>Manning!W474</f>
        <v>0</v>
      </c>
      <c r="W469" s="146"/>
      <c r="X469" s="498">
        <f>K469*'Salary Level'!$M474</f>
        <v>0</v>
      </c>
      <c r="Y469" s="498">
        <f>L469*'Salary Level'!$M474</f>
        <v>0</v>
      </c>
      <c r="Z469" s="498">
        <f>M469*'Salary Level'!$M474</f>
        <v>0</v>
      </c>
      <c r="AA469" s="498">
        <f>N469*'Salary Level'!$M474</f>
        <v>0</v>
      </c>
      <c r="AB469" s="498">
        <f>O469*'Salary Level'!$M474</f>
        <v>0</v>
      </c>
      <c r="AC469" s="498">
        <f>P469*'Salary Level'!$M474</f>
        <v>0</v>
      </c>
      <c r="AD469" s="498">
        <f>Q469*'Salary Level'!$M474</f>
        <v>0</v>
      </c>
      <c r="AE469" s="498">
        <f>R469*'Salary Level'!$M474</f>
        <v>0</v>
      </c>
      <c r="AF469" s="498">
        <f>S469*'Salary Level'!$M474</f>
        <v>0</v>
      </c>
      <c r="AG469" s="498">
        <f>T469*'Salary Level'!$M474</f>
        <v>0</v>
      </c>
      <c r="AH469" s="498">
        <f>U469*'Salary Level'!$M474</f>
        <v>0</v>
      </c>
      <c r="AI469" s="498">
        <f>V469*'Salary Level'!$M474</f>
        <v>0</v>
      </c>
      <c r="AJ469" s="498">
        <f>V469*'Salary Level'!$M474</f>
        <v>0</v>
      </c>
      <c r="AK469" s="602">
        <f t="shared" si="48"/>
        <v>0</v>
      </c>
    </row>
    <row r="470" spans="1:37" ht="15" customHeight="1">
      <c r="A470" s="442"/>
      <c r="B470" s="457"/>
      <c r="C470" s="245"/>
      <c r="D470" s="211"/>
      <c r="E470" s="214" t="str">
        <f>Manning!E475</f>
        <v>ADDITIONAL POSITION 2</v>
      </c>
      <c r="F470" s="214"/>
      <c r="G470" s="263">
        <f>Manning!H475</f>
        <v>0</v>
      </c>
      <c r="H470" s="263" t="str">
        <f>Manning!I475</f>
        <v>L</v>
      </c>
      <c r="I470" s="263">
        <f>Manning!J475</f>
        <v>0</v>
      </c>
      <c r="J470" s="263"/>
      <c r="K470" s="263">
        <f>Manning!K475</f>
        <v>0</v>
      </c>
      <c r="L470" s="263">
        <f>Manning!L475</f>
        <v>0</v>
      </c>
      <c r="M470" s="263">
        <f>Manning!M475</f>
        <v>0</v>
      </c>
      <c r="N470" s="263">
        <f>Manning!N475</f>
        <v>0</v>
      </c>
      <c r="O470" s="263">
        <f>Manning!O475</f>
        <v>0</v>
      </c>
      <c r="P470" s="263">
        <f>Manning!P475</f>
        <v>0</v>
      </c>
      <c r="Q470" s="263">
        <f>Manning!Q475</f>
        <v>0</v>
      </c>
      <c r="R470" s="263">
        <f>Manning!R475</f>
        <v>0</v>
      </c>
      <c r="S470" s="263">
        <f>Manning!S475</f>
        <v>0</v>
      </c>
      <c r="T470" s="263">
        <f>Manning!T475</f>
        <v>0</v>
      </c>
      <c r="U470" s="263">
        <f>Manning!U475</f>
        <v>0</v>
      </c>
      <c r="V470" s="263">
        <f>Manning!W475</f>
        <v>0</v>
      </c>
      <c r="W470" s="146"/>
      <c r="X470" s="498">
        <f>K470*'Salary Level'!$M475</f>
        <v>0</v>
      </c>
      <c r="Y470" s="498">
        <f>L470*'Salary Level'!$M475</f>
        <v>0</v>
      </c>
      <c r="Z470" s="498">
        <f>M470*'Salary Level'!$M475</f>
        <v>0</v>
      </c>
      <c r="AA470" s="498">
        <f>N470*'Salary Level'!$M475</f>
        <v>0</v>
      </c>
      <c r="AB470" s="498">
        <f>O470*'Salary Level'!$M475</f>
        <v>0</v>
      </c>
      <c r="AC470" s="498">
        <f>P470*'Salary Level'!$M475</f>
        <v>0</v>
      </c>
      <c r="AD470" s="498">
        <f>Q470*'Salary Level'!$M475</f>
        <v>0</v>
      </c>
      <c r="AE470" s="498">
        <f>R470*'Salary Level'!$M475</f>
        <v>0</v>
      </c>
      <c r="AF470" s="498">
        <f>S470*'Salary Level'!$M475</f>
        <v>0</v>
      </c>
      <c r="AG470" s="498">
        <f>T470*'Salary Level'!$M475</f>
        <v>0</v>
      </c>
      <c r="AH470" s="498">
        <f>U470*'Salary Level'!$M475</f>
        <v>0</v>
      </c>
      <c r="AI470" s="498">
        <f>V470*'Salary Level'!$M475</f>
        <v>0</v>
      </c>
      <c r="AJ470" s="498">
        <f>V470*'Salary Level'!$M475</f>
        <v>0</v>
      </c>
      <c r="AK470" s="602">
        <f t="shared" si="48"/>
        <v>0</v>
      </c>
    </row>
    <row r="471" spans="1:37" ht="15" customHeight="1">
      <c r="A471" s="442"/>
      <c r="B471" s="457"/>
      <c r="C471" s="245"/>
      <c r="D471" s="211"/>
      <c r="E471" s="214" t="str">
        <f>Manning!E476</f>
        <v>ADDITIONAL POSITION 3</v>
      </c>
      <c r="F471" s="214"/>
      <c r="G471" s="263">
        <f>Manning!H476</f>
        <v>0</v>
      </c>
      <c r="H471" s="263" t="str">
        <f>Manning!I476</f>
        <v>L</v>
      </c>
      <c r="I471" s="263">
        <f>Manning!J476</f>
        <v>0</v>
      </c>
      <c r="J471" s="263"/>
      <c r="K471" s="263">
        <f>Manning!K476</f>
        <v>0</v>
      </c>
      <c r="L471" s="263">
        <f>Manning!L476</f>
        <v>0</v>
      </c>
      <c r="M471" s="263">
        <f>Manning!M476</f>
        <v>0</v>
      </c>
      <c r="N471" s="263">
        <f>Manning!N476</f>
        <v>0</v>
      </c>
      <c r="O471" s="263">
        <f>Manning!O476</f>
        <v>0</v>
      </c>
      <c r="P471" s="263">
        <f>Manning!P476</f>
        <v>0</v>
      </c>
      <c r="Q471" s="263">
        <f>Manning!Q476</f>
        <v>0</v>
      </c>
      <c r="R471" s="263">
        <f>Manning!R476</f>
        <v>0</v>
      </c>
      <c r="S471" s="263">
        <f>Manning!S476</f>
        <v>0</v>
      </c>
      <c r="T471" s="263">
        <f>Manning!T476</f>
        <v>0</v>
      </c>
      <c r="U471" s="263">
        <f>Manning!U476</f>
        <v>0</v>
      </c>
      <c r="V471" s="263">
        <f>Manning!W476</f>
        <v>0</v>
      </c>
      <c r="W471" s="146"/>
      <c r="X471" s="498">
        <f>K471*'Salary Level'!$M476</f>
        <v>0</v>
      </c>
      <c r="Y471" s="498">
        <f>L471*'Salary Level'!$M476</f>
        <v>0</v>
      </c>
      <c r="Z471" s="498">
        <f>M471*'Salary Level'!$M476</f>
        <v>0</v>
      </c>
      <c r="AA471" s="498">
        <f>N471*'Salary Level'!$M476</f>
        <v>0</v>
      </c>
      <c r="AB471" s="498">
        <f>O471*'Salary Level'!$M476</f>
        <v>0</v>
      </c>
      <c r="AC471" s="498">
        <f>P471*'Salary Level'!$M476</f>
        <v>0</v>
      </c>
      <c r="AD471" s="498">
        <f>Q471*'Salary Level'!$M476</f>
        <v>0</v>
      </c>
      <c r="AE471" s="498">
        <f>R471*'Salary Level'!$M476</f>
        <v>0</v>
      </c>
      <c r="AF471" s="498">
        <f>S471*'Salary Level'!$M476</f>
        <v>0</v>
      </c>
      <c r="AG471" s="498">
        <f>T471*'Salary Level'!$M476</f>
        <v>0</v>
      </c>
      <c r="AH471" s="498">
        <f>U471*'Salary Level'!$M476</f>
        <v>0</v>
      </c>
      <c r="AI471" s="498">
        <f>V471*'Salary Level'!$M476</f>
        <v>0</v>
      </c>
      <c r="AJ471" s="498">
        <f>V471*'Salary Level'!$M476</f>
        <v>0</v>
      </c>
      <c r="AK471" s="602">
        <f t="shared" si="48"/>
        <v>0</v>
      </c>
    </row>
    <row r="472" spans="1:37" ht="15" customHeight="1">
      <c r="A472" s="442"/>
      <c r="B472" s="457"/>
      <c r="C472" s="245"/>
      <c r="D472" s="211"/>
      <c r="E472" s="214" t="str">
        <f>Manning!E477</f>
        <v>ADDITIONAL POSITION 4</v>
      </c>
      <c r="F472" s="214"/>
      <c r="G472" s="263">
        <f>Manning!H477</f>
        <v>0</v>
      </c>
      <c r="H472" s="263" t="str">
        <f>Manning!I477</f>
        <v>L</v>
      </c>
      <c r="I472" s="263">
        <f>Manning!J477</f>
        <v>0</v>
      </c>
      <c r="J472" s="263"/>
      <c r="K472" s="263">
        <f>Manning!K477</f>
        <v>0</v>
      </c>
      <c r="L472" s="263">
        <f>Manning!L477</f>
        <v>0</v>
      </c>
      <c r="M472" s="263">
        <f>Manning!M477</f>
        <v>0</v>
      </c>
      <c r="N472" s="263">
        <f>Manning!N477</f>
        <v>0</v>
      </c>
      <c r="O472" s="263">
        <f>Manning!O477</f>
        <v>0</v>
      </c>
      <c r="P472" s="263">
        <f>Manning!P477</f>
        <v>0</v>
      </c>
      <c r="Q472" s="263">
        <f>Manning!Q477</f>
        <v>0</v>
      </c>
      <c r="R472" s="263">
        <f>Manning!R477</f>
        <v>0</v>
      </c>
      <c r="S472" s="263">
        <f>Manning!S477</f>
        <v>0</v>
      </c>
      <c r="T472" s="263">
        <f>Manning!T477</f>
        <v>0</v>
      </c>
      <c r="U472" s="263">
        <f>Manning!U477</f>
        <v>0</v>
      </c>
      <c r="V472" s="263">
        <f>Manning!W477</f>
        <v>0</v>
      </c>
      <c r="W472" s="146"/>
      <c r="X472" s="498">
        <f>K472*'Salary Level'!$M477</f>
        <v>0</v>
      </c>
      <c r="Y472" s="498">
        <f>L472*'Salary Level'!$M477</f>
        <v>0</v>
      </c>
      <c r="Z472" s="498">
        <f>M472*'Salary Level'!$M477</f>
        <v>0</v>
      </c>
      <c r="AA472" s="498">
        <f>N472*'Salary Level'!$M477</f>
        <v>0</v>
      </c>
      <c r="AB472" s="498">
        <f>O472*'Salary Level'!$M477</f>
        <v>0</v>
      </c>
      <c r="AC472" s="498">
        <f>P472*'Salary Level'!$M477</f>
        <v>0</v>
      </c>
      <c r="AD472" s="498">
        <f>Q472*'Salary Level'!$M477</f>
        <v>0</v>
      </c>
      <c r="AE472" s="498">
        <f>R472*'Salary Level'!$M477</f>
        <v>0</v>
      </c>
      <c r="AF472" s="498">
        <f>S472*'Salary Level'!$M477</f>
        <v>0</v>
      </c>
      <c r="AG472" s="498">
        <f>T472*'Salary Level'!$M477</f>
        <v>0</v>
      </c>
      <c r="AH472" s="498">
        <f>U472*'Salary Level'!$M477</f>
        <v>0</v>
      </c>
      <c r="AI472" s="498">
        <f>V472*'Salary Level'!$M477</f>
        <v>0</v>
      </c>
      <c r="AJ472" s="498">
        <f>V472*'Salary Level'!$M477</f>
        <v>0</v>
      </c>
      <c r="AK472" s="602">
        <f t="shared" si="48"/>
        <v>0</v>
      </c>
    </row>
    <row r="473" spans="1:37" ht="15" customHeight="1">
      <c r="A473" s="442"/>
      <c r="B473" s="457"/>
      <c r="C473" s="245"/>
      <c r="D473" s="211"/>
      <c r="E473" s="216"/>
      <c r="F473" s="216"/>
      <c r="G473" s="216"/>
      <c r="H473" s="216"/>
      <c r="I473" s="216"/>
      <c r="J473" s="216"/>
      <c r="K473" s="274"/>
      <c r="L473" s="274"/>
      <c r="M473" s="274"/>
      <c r="N473" s="274"/>
      <c r="O473" s="274"/>
      <c r="P473" s="274"/>
      <c r="Q473" s="274"/>
      <c r="R473" s="274"/>
      <c r="S473" s="274"/>
      <c r="T473" s="274"/>
      <c r="U473" s="274"/>
      <c r="V473" s="274"/>
      <c r="W473" s="61"/>
      <c r="X473" s="499"/>
      <c r="Y473" s="499"/>
      <c r="Z473" s="499"/>
      <c r="AA473" s="499"/>
      <c r="AB473" s="499"/>
      <c r="AC473" s="499"/>
      <c r="AD473" s="499"/>
      <c r="AE473" s="499"/>
      <c r="AF473" s="499"/>
      <c r="AG473" s="499"/>
      <c r="AH473" s="499"/>
      <c r="AI473" s="499"/>
      <c r="AJ473" s="499"/>
      <c r="AK473" s="602">
        <f t="shared" si="48"/>
        <v>0</v>
      </c>
    </row>
    <row r="474" spans="1:37" ht="15" customHeight="1">
      <c r="A474" s="442"/>
      <c r="B474" s="457"/>
      <c r="C474" s="245"/>
      <c r="D474" s="211"/>
      <c r="E474" s="221" t="str">
        <f>"TOTAL "&amp;E446</f>
        <v xml:space="preserve">TOTAL FINANCE DEPARTMENT     </v>
      </c>
      <c r="F474" s="221"/>
      <c r="G474" s="226">
        <f>SUM(G447:G473)</f>
        <v>24</v>
      </c>
      <c r="H474" s="221"/>
      <c r="I474" s="221"/>
      <c r="J474" s="221"/>
      <c r="K474" s="226">
        <f>Manning!K479</f>
        <v>0</v>
      </c>
      <c r="L474" s="226">
        <f>Manning!L479</f>
        <v>0</v>
      </c>
      <c r="M474" s="226">
        <f>Manning!M479</f>
        <v>0</v>
      </c>
      <c r="N474" s="226">
        <f>Manning!N479</f>
        <v>0</v>
      </c>
      <c r="O474" s="226">
        <f>Manning!O479</f>
        <v>0</v>
      </c>
      <c r="P474" s="226">
        <f>Manning!P479</f>
        <v>0</v>
      </c>
      <c r="Q474" s="226">
        <f>Manning!Q479</f>
        <v>1</v>
      </c>
      <c r="R474" s="226">
        <f>Manning!R479</f>
        <v>2</v>
      </c>
      <c r="S474" s="226">
        <f>Manning!S479</f>
        <v>4</v>
      </c>
      <c r="T474" s="226">
        <f>Manning!T479</f>
        <v>9</v>
      </c>
      <c r="U474" s="226">
        <f>Manning!U479</f>
        <v>13</v>
      </c>
      <c r="V474" s="226">
        <f>Manning!W479</f>
        <v>24</v>
      </c>
      <c r="W474" s="58"/>
      <c r="X474" s="507">
        <f>SUM(X447:X473)</f>
        <v>0</v>
      </c>
      <c r="Y474" s="507">
        <f t="shared" ref="Y474:AI474" si="49">SUM(Y447:Y473)</f>
        <v>0</v>
      </c>
      <c r="Z474" s="507">
        <f t="shared" si="49"/>
        <v>0</v>
      </c>
      <c r="AA474" s="507">
        <f t="shared" si="49"/>
        <v>0</v>
      </c>
      <c r="AB474" s="507">
        <f t="shared" si="49"/>
        <v>0</v>
      </c>
      <c r="AC474" s="507">
        <f t="shared" si="49"/>
        <v>0</v>
      </c>
      <c r="AD474" s="507">
        <f t="shared" si="49"/>
        <v>10650</v>
      </c>
      <c r="AE474" s="507">
        <f t="shared" si="49"/>
        <v>46150</v>
      </c>
      <c r="AF474" s="507">
        <f t="shared" si="49"/>
        <v>58220</v>
      </c>
      <c r="AG474" s="507">
        <f t="shared" si="49"/>
        <v>97980</v>
      </c>
      <c r="AH474" s="507">
        <f t="shared" si="49"/>
        <v>115730</v>
      </c>
      <c r="AI474" s="507">
        <f t="shared" si="49"/>
        <v>168980</v>
      </c>
      <c r="AJ474" s="507">
        <f>SUM(AJ447:AJ473)</f>
        <v>168980</v>
      </c>
      <c r="AK474" s="602">
        <f t="shared" si="48"/>
        <v>666690</v>
      </c>
    </row>
    <row r="475" spans="1:37" ht="15" customHeight="1">
      <c r="A475" s="442"/>
      <c r="B475" s="457"/>
      <c r="C475" s="245"/>
      <c r="D475" s="242"/>
      <c r="E475" s="243"/>
      <c r="F475" s="243"/>
      <c r="G475" s="243"/>
      <c r="H475" s="243"/>
      <c r="I475" s="243"/>
      <c r="J475" s="243"/>
      <c r="K475" s="284"/>
      <c r="L475" s="284"/>
      <c r="M475" s="284"/>
      <c r="N475" s="284"/>
      <c r="O475" s="284"/>
      <c r="P475" s="284"/>
      <c r="Q475" s="284"/>
      <c r="R475" s="284"/>
      <c r="S475" s="284"/>
      <c r="T475" s="284"/>
      <c r="U475" s="284"/>
      <c r="V475" s="284"/>
      <c r="W475" s="23"/>
      <c r="X475" s="520"/>
      <c r="Y475" s="520"/>
      <c r="Z475" s="520"/>
      <c r="AA475" s="520"/>
      <c r="AB475" s="520"/>
      <c r="AC475" s="520"/>
      <c r="AD475" s="520"/>
      <c r="AE475" s="520"/>
      <c r="AF475" s="520"/>
      <c r="AG475" s="520"/>
      <c r="AH475" s="520"/>
      <c r="AI475" s="520"/>
      <c r="AJ475" s="521"/>
      <c r="AK475" s="602">
        <f t="shared" si="48"/>
        <v>0</v>
      </c>
    </row>
    <row r="476" spans="1:37" ht="15" customHeight="1">
      <c r="A476" s="442"/>
      <c r="B476" s="457"/>
      <c r="C476" s="245"/>
      <c r="D476" s="211"/>
      <c r="E476" s="212" t="str">
        <f>Manning!E481</f>
        <v>PURCHASING DEPARTMENT</v>
      </c>
      <c r="F476" s="212"/>
      <c r="G476" s="212"/>
      <c r="H476" s="212"/>
      <c r="I476" s="212"/>
      <c r="J476" s="212"/>
      <c r="K476" s="276"/>
      <c r="L476" s="276"/>
      <c r="M476" s="276"/>
      <c r="N476" s="276"/>
      <c r="O476" s="276"/>
      <c r="P476" s="276"/>
      <c r="Q476" s="276"/>
      <c r="R476" s="276"/>
      <c r="S476" s="276"/>
      <c r="T476" s="276"/>
      <c r="U476" s="276"/>
      <c r="V476" s="276"/>
      <c r="W476" s="69"/>
      <c r="X476" s="510"/>
      <c r="Y476" s="510"/>
      <c r="Z476" s="510"/>
      <c r="AA476" s="510"/>
      <c r="AB476" s="510"/>
      <c r="AC476" s="510"/>
      <c r="AD476" s="510"/>
      <c r="AE476" s="510"/>
      <c r="AF476" s="510"/>
      <c r="AG476" s="510"/>
      <c r="AH476" s="510"/>
      <c r="AI476" s="510"/>
      <c r="AJ476" s="510"/>
      <c r="AK476" s="602">
        <f t="shared" si="48"/>
        <v>0</v>
      </c>
    </row>
    <row r="477" spans="1:37" ht="15" customHeight="1">
      <c r="A477" s="442"/>
      <c r="B477" s="457"/>
      <c r="C477" s="245"/>
      <c r="D477" s="211"/>
      <c r="E477" s="216"/>
      <c r="F477" s="216"/>
      <c r="G477" s="216"/>
      <c r="H477" s="216"/>
      <c r="I477" s="216"/>
      <c r="J477" s="216"/>
      <c r="K477" s="274"/>
      <c r="L477" s="274"/>
      <c r="M477" s="274"/>
      <c r="N477" s="274"/>
      <c r="O477" s="274"/>
      <c r="P477" s="274"/>
      <c r="Q477" s="274"/>
      <c r="R477" s="274"/>
      <c r="S477" s="274"/>
      <c r="T477" s="274"/>
      <c r="U477" s="274"/>
      <c r="V477" s="274"/>
      <c r="W477" s="61"/>
      <c r="X477" s="499"/>
      <c r="Y477" s="499"/>
      <c r="Z477" s="499"/>
      <c r="AA477" s="499"/>
      <c r="AB477" s="499"/>
      <c r="AC477" s="499"/>
      <c r="AD477" s="499"/>
      <c r="AE477" s="499"/>
      <c r="AF477" s="499"/>
      <c r="AG477" s="499"/>
      <c r="AH477" s="499"/>
      <c r="AI477" s="499"/>
      <c r="AJ477" s="499"/>
      <c r="AK477" s="602">
        <f t="shared" si="48"/>
        <v>0</v>
      </c>
    </row>
    <row r="478" spans="1:37" ht="15" customHeight="1">
      <c r="A478" s="442"/>
      <c r="B478" s="457"/>
      <c r="C478" s="245"/>
      <c r="D478" s="211"/>
      <c r="E478" s="214" t="str">
        <f>Manning!E483</f>
        <v>PURCHASING MANAGER</v>
      </c>
      <c r="F478" s="214">
        <f>Manning!F483</f>
        <v>0</v>
      </c>
      <c r="G478" s="263">
        <f>Manning!H483</f>
        <v>1</v>
      </c>
      <c r="H478" s="263" t="str">
        <f>Manning!I483</f>
        <v>L</v>
      </c>
      <c r="I478" s="263" t="str">
        <f>Manning!J483</f>
        <v>L3</v>
      </c>
      <c r="J478" s="263"/>
      <c r="K478" s="263">
        <f>Manning!K483</f>
        <v>0</v>
      </c>
      <c r="L478" s="263">
        <f>Manning!L483</f>
        <v>0</v>
      </c>
      <c r="M478" s="263">
        <f>Manning!M483</f>
        <v>0</v>
      </c>
      <c r="N478" s="263">
        <f>Manning!N483</f>
        <v>0</v>
      </c>
      <c r="O478" s="263">
        <f>Manning!O483</f>
        <v>0</v>
      </c>
      <c r="P478" s="263">
        <f>Manning!P483</f>
        <v>0</v>
      </c>
      <c r="Q478" s="263">
        <f>Manning!Q483</f>
        <v>0</v>
      </c>
      <c r="R478" s="263">
        <f>Manning!R483</f>
        <v>0</v>
      </c>
      <c r="S478" s="263">
        <f>Manning!S483</f>
        <v>1</v>
      </c>
      <c r="T478" s="263">
        <f>Manning!T483</f>
        <v>1</v>
      </c>
      <c r="U478" s="263">
        <f>Manning!U483</f>
        <v>1</v>
      </c>
      <c r="V478" s="263">
        <f>Manning!W483</f>
        <v>1</v>
      </c>
      <c r="W478" s="147"/>
      <c r="X478" s="498">
        <f>K478*'Salary Level'!$M483</f>
        <v>0</v>
      </c>
      <c r="Y478" s="498">
        <f>L478*'Salary Level'!$M483</f>
        <v>0</v>
      </c>
      <c r="Z478" s="498">
        <f>M478*'Salary Level'!$M483</f>
        <v>0</v>
      </c>
      <c r="AA478" s="498">
        <f>N478*'Salary Level'!$M483</f>
        <v>0</v>
      </c>
      <c r="AB478" s="498">
        <f>O478*'Salary Level'!$M483</f>
        <v>0</v>
      </c>
      <c r="AC478" s="498">
        <f>P478*'Salary Level'!$M483</f>
        <v>0</v>
      </c>
      <c r="AD478" s="498">
        <f>Q478*'Salary Level'!$M483</f>
        <v>0</v>
      </c>
      <c r="AE478" s="498">
        <f>R478*'Salary Level'!$M483</f>
        <v>0</v>
      </c>
      <c r="AF478" s="498">
        <f>S478*'Salary Level'!$M483</f>
        <v>21300</v>
      </c>
      <c r="AG478" s="498">
        <f>T478*'Salary Level'!$M483</f>
        <v>21300</v>
      </c>
      <c r="AH478" s="498">
        <f>U478*'Salary Level'!$M483</f>
        <v>21300</v>
      </c>
      <c r="AI478" s="498">
        <f>V478*'Salary Level'!$M483</f>
        <v>21300</v>
      </c>
      <c r="AJ478" s="498">
        <f>V478*'Salary Level'!$M483</f>
        <v>21300</v>
      </c>
      <c r="AK478" s="602">
        <f t="shared" si="48"/>
        <v>106500</v>
      </c>
    </row>
    <row r="479" spans="1:37" ht="15" customHeight="1">
      <c r="A479" s="442"/>
      <c r="B479" s="457"/>
      <c r="C479" s="245"/>
      <c r="D479" s="211"/>
      <c r="E479" s="214" t="str">
        <f>Manning!E484</f>
        <v>ASSISTANT PURCHASING MANAGER</v>
      </c>
      <c r="F479" s="214">
        <f>Manning!F484</f>
        <v>0</v>
      </c>
      <c r="G479" s="263">
        <f>Manning!H484</f>
        <v>0</v>
      </c>
      <c r="H479" s="263" t="str">
        <f>Manning!I484</f>
        <v>L</v>
      </c>
      <c r="I479" s="263">
        <f>Manning!J484</f>
        <v>0</v>
      </c>
      <c r="J479" s="263"/>
      <c r="K479" s="263">
        <f>Manning!K484</f>
        <v>0</v>
      </c>
      <c r="L479" s="263">
        <f>Manning!L484</f>
        <v>0</v>
      </c>
      <c r="M479" s="263">
        <f>Manning!M484</f>
        <v>0</v>
      </c>
      <c r="N479" s="263">
        <f>Manning!N484</f>
        <v>0</v>
      </c>
      <c r="O479" s="263">
        <f>Manning!O484</f>
        <v>0</v>
      </c>
      <c r="P479" s="263">
        <f>Manning!P484</f>
        <v>0</v>
      </c>
      <c r="Q479" s="263">
        <f>Manning!Q484</f>
        <v>0</v>
      </c>
      <c r="R479" s="263">
        <f>Manning!R484</f>
        <v>0</v>
      </c>
      <c r="S479" s="263">
        <f>Manning!S484</f>
        <v>0</v>
      </c>
      <c r="T479" s="263">
        <f>Manning!T484</f>
        <v>0</v>
      </c>
      <c r="U479" s="263">
        <f>Manning!U484</f>
        <v>0</v>
      </c>
      <c r="V479" s="263">
        <f>Manning!W484</f>
        <v>0</v>
      </c>
      <c r="W479" s="147"/>
      <c r="X479" s="498">
        <f>K479*'Salary Level'!$M484</f>
        <v>0</v>
      </c>
      <c r="Y479" s="498">
        <f>L479*'Salary Level'!$M484</f>
        <v>0</v>
      </c>
      <c r="Z479" s="498">
        <f>M479*'Salary Level'!$M484</f>
        <v>0</v>
      </c>
      <c r="AA479" s="498">
        <f>N479*'Salary Level'!$M484</f>
        <v>0</v>
      </c>
      <c r="AB479" s="498">
        <f>O479*'Salary Level'!$M484</f>
        <v>0</v>
      </c>
      <c r="AC479" s="498">
        <f>P479*'Salary Level'!$M484</f>
        <v>0</v>
      </c>
      <c r="AD479" s="498">
        <f>Q479*'Salary Level'!$M484</f>
        <v>0</v>
      </c>
      <c r="AE479" s="498">
        <f>R479*'Salary Level'!$M484</f>
        <v>0</v>
      </c>
      <c r="AF479" s="498">
        <f>S479*'Salary Level'!$M484</f>
        <v>0</v>
      </c>
      <c r="AG479" s="498">
        <f>T479*'Salary Level'!$M484</f>
        <v>0</v>
      </c>
      <c r="AH479" s="498">
        <f>U479*'Salary Level'!$M484</f>
        <v>0</v>
      </c>
      <c r="AI479" s="498">
        <f>V479*'Salary Level'!$M484</f>
        <v>0</v>
      </c>
      <c r="AJ479" s="498">
        <f>V479*'Salary Level'!$M484</f>
        <v>0</v>
      </c>
      <c r="AK479" s="602">
        <f t="shared" si="48"/>
        <v>0</v>
      </c>
    </row>
    <row r="480" spans="1:37" ht="15" customHeight="1">
      <c r="A480" s="443"/>
      <c r="B480" s="462"/>
      <c r="C480" s="613"/>
      <c r="D480" s="265"/>
      <c r="E480" s="214" t="str">
        <f>Manning!E485</f>
        <v>PURCHASING OFFICER</v>
      </c>
      <c r="F480" s="214">
        <f>Manning!F485</f>
        <v>0</v>
      </c>
      <c r="G480" s="263">
        <f>Manning!H485</f>
        <v>1</v>
      </c>
      <c r="H480" s="263" t="str">
        <f>Manning!I485</f>
        <v>L</v>
      </c>
      <c r="I480" s="263" t="str">
        <f>Manning!J485</f>
        <v>L6</v>
      </c>
      <c r="J480" s="263"/>
      <c r="K480" s="263">
        <f>Manning!K485</f>
        <v>0</v>
      </c>
      <c r="L480" s="263">
        <f>Manning!L485</f>
        <v>0</v>
      </c>
      <c r="M480" s="263">
        <f>Manning!M485</f>
        <v>0</v>
      </c>
      <c r="N480" s="263">
        <f>Manning!N485</f>
        <v>0</v>
      </c>
      <c r="O480" s="263">
        <f>Manning!O485</f>
        <v>0</v>
      </c>
      <c r="P480" s="263">
        <f>Manning!P485</f>
        <v>0</v>
      </c>
      <c r="Q480" s="263">
        <f>Manning!Q485</f>
        <v>0</v>
      </c>
      <c r="R480" s="263">
        <f>Manning!R485</f>
        <v>0</v>
      </c>
      <c r="S480" s="263">
        <f>Manning!S485</f>
        <v>1</v>
      </c>
      <c r="T480" s="263">
        <f>Manning!T485</f>
        <v>1</v>
      </c>
      <c r="U480" s="263">
        <f>Manning!U485</f>
        <v>1</v>
      </c>
      <c r="V480" s="263">
        <f>Manning!W485</f>
        <v>1</v>
      </c>
      <c r="W480" s="147"/>
      <c r="X480" s="498">
        <f>K480*'Salary Level'!$M485</f>
        <v>0</v>
      </c>
      <c r="Y480" s="498">
        <f>L480*'Salary Level'!$M485</f>
        <v>0</v>
      </c>
      <c r="Z480" s="498">
        <f>M480*'Salary Level'!$M485</f>
        <v>0</v>
      </c>
      <c r="AA480" s="498">
        <f>N480*'Salary Level'!$M485</f>
        <v>0</v>
      </c>
      <c r="AB480" s="498">
        <f>O480*'Salary Level'!$M485</f>
        <v>0</v>
      </c>
      <c r="AC480" s="498">
        <f>P480*'Salary Level'!$M485</f>
        <v>0</v>
      </c>
      <c r="AD480" s="498">
        <f>Q480*'Salary Level'!$M485</f>
        <v>0</v>
      </c>
      <c r="AE480" s="498">
        <f>R480*'Salary Level'!$M485</f>
        <v>0</v>
      </c>
      <c r="AF480" s="498">
        <f>S480*'Salary Level'!$M485</f>
        <v>6390</v>
      </c>
      <c r="AG480" s="498">
        <f>T480*'Salary Level'!$M485</f>
        <v>6390</v>
      </c>
      <c r="AH480" s="498">
        <f>U480*'Salary Level'!$M485</f>
        <v>6390</v>
      </c>
      <c r="AI480" s="498">
        <f>V480*'Salary Level'!$M485</f>
        <v>6390</v>
      </c>
      <c r="AJ480" s="498">
        <f>V480*'Salary Level'!$M485</f>
        <v>6390</v>
      </c>
      <c r="AK480" s="602">
        <f t="shared" si="48"/>
        <v>31950</v>
      </c>
    </row>
    <row r="481" spans="1:37" ht="15" customHeight="1">
      <c r="A481" s="442"/>
      <c r="B481" s="457"/>
      <c r="C481" s="245"/>
      <c r="D481" s="211"/>
      <c r="E481" s="214" t="str">
        <f>Manning!E486</f>
        <v>ADDITIONAL POSITION 1</v>
      </c>
      <c r="F481" s="214"/>
      <c r="G481" s="263">
        <f>Manning!H486</f>
        <v>0</v>
      </c>
      <c r="H481" s="263" t="str">
        <f>Manning!I486</f>
        <v>L</v>
      </c>
      <c r="I481" s="263">
        <f>Manning!J486</f>
        <v>0</v>
      </c>
      <c r="J481" s="263"/>
      <c r="K481" s="263">
        <f>Manning!K486</f>
        <v>0</v>
      </c>
      <c r="L481" s="263">
        <f>Manning!L486</f>
        <v>0</v>
      </c>
      <c r="M481" s="263">
        <f>Manning!M486</f>
        <v>0</v>
      </c>
      <c r="N481" s="263">
        <f>Manning!N486</f>
        <v>0</v>
      </c>
      <c r="O481" s="263">
        <f>Manning!O486</f>
        <v>0</v>
      </c>
      <c r="P481" s="263">
        <f>Manning!P486</f>
        <v>0</v>
      </c>
      <c r="Q481" s="263">
        <f>Manning!Q486</f>
        <v>0</v>
      </c>
      <c r="R481" s="263">
        <f>Manning!R486</f>
        <v>0</v>
      </c>
      <c r="S481" s="263">
        <f>Manning!S486</f>
        <v>0</v>
      </c>
      <c r="T481" s="263">
        <f>Manning!T486</f>
        <v>0</v>
      </c>
      <c r="U481" s="263">
        <f>Manning!U486</f>
        <v>0</v>
      </c>
      <c r="V481" s="263">
        <f>Manning!W486</f>
        <v>0</v>
      </c>
      <c r="W481" s="146"/>
      <c r="X481" s="498">
        <f>K481*'Salary Level'!$M486</f>
        <v>0</v>
      </c>
      <c r="Y481" s="498">
        <f>L481*'Salary Level'!$M486</f>
        <v>0</v>
      </c>
      <c r="Z481" s="498">
        <f>M481*'Salary Level'!$M486</f>
        <v>0</v>
      </c>
      <c r="AA481" s="498">
        <f>N481*'Salary Level'!$M486</f>
        <v>0</v>
      </c>
      <c r="AB481" s="498">
        <f>O481*'Salary Level'!$M486</f>
        <v>0</v>
      </c>
      <c r="AC481" s="498">
        <f>P481*'Salary Level'!$M486</f>
        <v>0</v>
      </c>
      <c r="AD481" s="498">
        <f>Q481*'Salary Level'!$M486</f>
        <v>0</v>
      </c>
      <c r="AE481" s="498">
        <f>R481*'Salary Level'!$M486</f>
        <v>0</v>
      </c>
      <c r="AF481" s="498">
        <f>S481*'Salary Level'!$M486</f>
        <v>0</v>
      </c>
      <c r="AG481" s="498">
        <f>T481*'Salary Level'!$M486</f>
        <v>0</v>
      </c>
      <c r="AH481" s="498">
        <f>U481*'Salary Level'!$M486</f>
        <v>0</v>
      </c>
      <c r="AI481" s="498">
        <f>V481*'Salary Level'!$M486</f>
        <v>0</v>
      </c>
      <c r="AJ481" s="498">
        <f>V481*'Salary Level'!$M486</f>
        <v>0</v>
      </c>
      <c r="AK481" s="602">
        <f t="shared" si="48"/>
        <v>0</v>
      </c>
    </row>
    <row r="482" spans="1:37" ht="15" customHeight="1">
      <c r="A482" s="442"/>
      <c r="B482" s="457"/>
      <c r="C482" s="245"/>
      <c r="D482" s="211"/>
      <c r="E482" s="214" t="str">
        <f>Manning!E487</f>
        <v>ADDITIONAL POSITION 2</v>
      </c>
      <c r="F482" s="214"/>
      <c r="G482" s="263">
        <f>Manning!H487</f>
        <v>0</v>
      </c>
      <c r="H482" s="263" t="str">
        <f>Manning!I487</f>
        <v>L</v>
      </c>
      <c r="I482" s="263">
        <f>Manning!J487</f>
        <v>0</v>
      </c>
      <c r="J482" s="263"/>
      <c r="K482" s="263">
        <f>Manning!K487</f>
        <v>0</v>
      </c>
      <c r="L482" s="263">
        <f>Manning!L487</f>
        <v>0</v>
      </c>
      <c r="M482" s="263">
        <f>Manning!M487</f>
        <v>0</v>
      </c>
      <c r="N482" s="263">
        <f>Manning!N487</f>
        <v>0</v>
      </c>
      <c r="O482" s="263">
        <f>Manning!O487</f>
        <v>0</v>
      </c>
      <c r="P482" s="263">
        <f>Manning!P487</f>
        <v>0</v>
      </c>
      <c r="Q482" s="263">
        <f>Manning!Q487</f>
        <v>0</v>
      </c>
      <c r="R482" s="263">
        <f>Manning!R487</f>
        <v>0</v>
      </c>
      <c r="S482" s="263">
        <f>Manning!S487</f>
        <v>0</v>
      </c>
      <c r="T482" s="263">
        <f>Manning!T487</f>
        <v>0</v>
      </c>
      <c r="U482" s="263">
        <f>Manning!U487</f>
        <v>0</v>
      </c>
      <c r="V482" s="263">
        <f>Manning!W487</f>
        <v>0</v>
      </c>
      <c r="W482" s="146"/>
      <c r="X482" s="498">
        <f>K482*'Salary Level'!$M487</f>
        <v>0</v>
      </c>
      <c r="Y482" s="498">
        <f>L482*'Salary Level'!$M487</f>
        <v>0</v>
      </c>
      <c r="Z482" s="498">
        <f>M482*'Salary Level'!$M487</f>
        <v>0</v>
      </c>
      <c r="AA482" s="498">
        <f>N482*'Salary Level'!$M487</f>
        <v>0</v>
      </c>
      <c r="AB482" s="498">
        <f>O482*'Salary Level'!$M487</f>
        <v>0</v>
      </c>
      <c r="AC482" s="498">
        <f>P482*'Salary Level'!$M487</f>
        <v>0</v>
      </c>
      <c r="AD482" s="498">
        <f>Q482*'Salary Level'!$M487</f>
        <v>0</v>
      </c>
      <c r="AE482" s="498">
        <f>R482*'Salary Level'!$M487</f>
        <v>0</v>
      </c>
      <c r="AF482" s="498">
        <f>S482*'Salary Level'!$M487</f>
        <v>0</v>
      </c>
      <c r="AG482" s="498">
        <f>T482*'Salary Level'!$M487</f>
        <v>0</v>
      </c>
      <c r="AH482" s="498">
        <f>U482*'Salary Level'!$M487</f>
        <v>0</v>
      </c>
      <c r="AI482" s="498">
        <f>V482*'Salary Level'!$M487</f>
        <v>0</v>
      </c>
      <c r="AJ482" s="498">
        <f>V482*'Salary Level'!$M487</f>
        <v>0</v>
      </c>
      <c r="AK482" s="602">
        <f t="shared" si="48"/>
        <v>0</v>
      </c>
    </row>
    <row r="483" spans="1:37" ht="15" customHeight="1">
      <c r="A483" s="443"/>
      <c r="B483" s="462"/>
      <c r="C483" s="613"/>
      <c r="D483" s="265"/>
      <c r="E483" s="216"/>
      <c r="F483" s="216"/>
      <c r="G483" s="216"/>
      <c r="H483" s="216"/>
      <c r="I483" s="216"/>
      <c r="J483" s="216"/>
      <c r="K483" s="274"/>
      <c r="L483" s="274"/>
      <c r="M483" s="274"/>
      <c r="N483" s="274"/>
      <c r="O483" s="274"/>
      <c r="P483" s="274"/>
      <c r="Q483" s="274"/>
      <c r="R483" s="274"/>
      <c r="S483" s="274"/>
      <c r="T483" s="274"/>
      <c r="U483" s="274"/>
      <c r="V483" s="274"/>
      <c r="W483" s="61"/>
      <c r="X483" s="499"/>
      <c r="Y483" s="499"/>
      <c r="Z483" s="499"/>
      <c r="AA483" s="499"/>
      <c r="AB483" s="499"/>
      <c r="AC483" s="499"/>
      <c r="AD483" s="499"/>
      <c r="AE483" s="499"/>
      <c r="AF483" s="499"/>
      <c r="AG483" s="499"/>
      <c r="AH483" s="499"/>
      <c r="AI483" s="499"/>
      <c r="AJ483" s="499"/>
      <c r="AK483" s="602">
        <f t="shared" si="48"/>
        <v>0</v>
      </c>
    </row>
    <row r="484" spans="1:37" ht="15" customHeight="1">
      <c r="A484" s="443"/>
      <c r="B484" s="462"/>
      <c r="C484" s="613"/>
      <c r="D484" s="211"/>
      <c r="E484" s="221" t="str">
        <f>"TOTAL "&amp;E476</f>
        <v>TOTAL PURCHASING DEPARTMENT</v>
      </c>
      <c r="F484" s="221"/>
      <c r="G484" s="229">
        <f>SUM(G477:G483)</f>
        <v>2</v>
      </c>
      <c r="H484" s="221"/>
      <c r="I484" s="221"/>
      <c r="J484" s="221"/>
      <c r="K484" s="226">
        <f>Manning!K489</f>
        <v>0</v>
      </c>
      <c r="L484" s="226">
        <f>Manning!L489</f>
        <v>0</v>
      </c>
      <c r="M484" s="226">
        <f>Manning!M489</f>
        <v>0</v>
      </c>
      <c r="N484" s="226">
        <f>Manning!N489</f>
        <v>0</v>
      </c>
      <c r="O484" s="226">
        <f>Manning!O489</f>
        <v>0</v>
      </c>
      <c r="P484" s="226">
        <f>Manning!P489</f>
        <v>0</v>
      </c>
      <c r="Q484" s="226">
        <f>Manning!Q489</f>
        <v>0</v>
      </c>
      <c r="R484" s="226">
        <f>Manning!R489</f>
        <v>0</v>
      </c>
      <c r="S484" s="226">
        <f>Manning!S489</f>
        <v>2</v>
      </c>
      <c r="T484" s="226">
        <f>Manning!T489</f>
        <v>2</v>
      </c>
      <c r="U484" s="226">
        <f>Manning!U489</f>
        <v>2</v>
      </c>
      <c r="V484" s="226">
        <f>Manning!W489</f>
        <v>2</v>
      </c>
      <c r="W484" s="58"/>
      <c r="X484" s="507">
        <f>SUM(X477:X483)</f>
        <v>0</v>
      </c>
      <c r="Y484" s="507">
        <f t="shared" ref="Y484:AI484" si="50">SUM(Y477:Y483)</f>
        <v>0</v>
      </c>
      <c r="Z484" s="507">
        <f t="shared" si="50"/>
        <v>0</v>
      </c>
      <c r="AA484" s="507">
        <f t="shared" si="50"/>
        <v>0</v>
      </c>
      <c r="AB484" s="507">
        <f t="shared" si="50"/>
        <v>0</v>
      </c>
      <c r="AC484" s="507">
        <f t="shared" si="50"/>
        <v>0</v>
      </c>
      <c r="AD484" s="507">
        <f t="shared" si="50"/>
        <v>0</v>
      </c>
      <c r="AE484" s="507">
        <f t="shared" si="50"/>
        <v>0</v>
      </c>
      <c r="AF484" s="507">
        <f t="shared" si="50"/>
        <v>27690</v>
      </c>
      <c r="AG484" s="507">
        <f t="shared" si="50"/>
        <v>27690</v>
      </c>
      <c r="AH484" s="507">
        <f t="shared" si="50"/>
        <v>27690</v>
      </c>
      <c r="AI484" s="507">
        <f t="shared" si="50"/>
        <v>27690</v>
      </c>
      <c r="AJ484" s="507">
        <f>SUM(AJ477:AJ483)</f>
        <v>27690</v>
      </c>
      <c r="AK484" s="602">
        <f t="shared" si="48"/>
        <v>138450</v>
      </c>
    </row>
    <row r="485" spans="1:37" ht="15" customHeight="1">
      <c r="A485" s="443"/>
      <c r="B485" s="462"/>
      <c r="C485" s="613"/>
      <c r="D485" s="245"/>
      <c r="E485" s="246"/>
      <c r="F485" s="246"/>
      <c r="G485" s="246"/>
      <c r="H485" s="246"/>
      <c r="I485" s="246"/>
      <c r="J485" s="246"/>
      <c r="K485" s="286"/>
      <c r="L485" s="286"/>
      <c r="M485" s="286"/>
      <c r="N485" s="286"/>
      <c r="O485" s="286"/>
      <c r="P485" s="286"/>
      <c r="Q485" s="286"/>
      <c r="R485" s="286"/>
      <c r="S485" s="286"/>
      <c r="T485" s="286"/>
      <c r="U485" s="286"/>
      <c r="V485" s="286"/>
      <c r="W485" s="25"/>
      <c r="X485" s="601"/>
      <c r="Y485" s="601"/>
      <c r="Z485" s="601"/>
      <c r="AA485" s="601"/>
      <c r="AB485" s="601"/>
      <c r="AC485" s="601"/>
      <c r="AD485" s="601"/>
      <c r="AE485" s="601"/>
      <c r="AF485" s="601"/>
      <c r="AG485" s="601"/>
      <c r="AH485" s="601"/>
      <c r="AI485" s="601"/>
      <c r="AJ485" s="610"/>
      <c r="AK485" s="602">
        <f t="shared" si="48"/>
        <v>0</v>
      </c>
    </row>
    <row r="486" spans="1:37" ht="15" customHeight="1">
      <c r="A486" s="443"/>
      <c r="B486" s="462"/>
      <c r="C486" s="613"/>
      <c r="D486" s="211"/>
      <c r="E486" s="212" t="str">
        <f>Manning!E491</f>
        <v>IT DEPARTMENT</v>
      </c>
      <c r="F486" s="212"/>
      <c r="G486" s="212"/>
      <c r="H486" s="212"/>
      <c r="I486" s="212"/>
      <c r="J486" s="212"/>
      <c r="K486" s="276"/>
      <c r="L486" s="276"/>
      <c r="M486" s="276"/>
      <c r="N486" s="276"/>
      <c r="O486" s="276"/>
      <c r="P486" s="276"/>
      <c r="Q486" s="276"/>
      <c r="R486" s="276"/>
      <c r="S486" s="276"/>
      <c r="T486" s="276"/>
      <c r="U486" s="276"/>
      <c r="V486" s="276"/>
      <c r="W486" s="69"/>
      <c r="X486" s="510"/>
      <c r="Y486" s="510"/>
      <c r="Z486" s="510"/>
      <c r="AA486" s="510"/>
      <c r="AB486" s="510"/>
      <c r="AC486" s="510"/>
      <c r="AD486" s="510"/>
      <c r="AE486" s="510"/>
      <c r="AF486" s="510"/>
      <c r="AG486" s="510"/>
      <c r="AH486" s="510"/>
      <c r="AI486" s="510"/>
      <c r="AJ486" s="510"/>
      <c r="AK486" s="602">
        <f t="shared" si="48"/>
        <v>0</v>
      </c>
    </row>
    <row r="487" spans="1:37" ht="15" customHeight="1">
      <c r="A487" s="443"/>
      <c r="B487" s="462"/>
      <c r="C487" s="613"/>
      <c r="D487" s="265"/>
      <c r="E487" s="216"/>
      <c r="F487" s="216"/>
      <c r="G487" s="216"/>
      <c r="H487" s="216"/>
      <c r="I487" s="216"/>
      <c r="J487" s="216"/>
      <c r="K487" s="274"/>
      <c r="L487" s="274"/>
      <c r="M487" s="274"/>
      <c r="N487" s="274"/>
      <c r="O487" s="274"/>
      <c r="P487" s="274"/>
      <c r="Q487" s="274"/>
      <c r="R487" s="274"/>
      <c r="S487" s="274"/>
      <c r="T487" s="274"/>
      <c r="U487" s="274"/>
      <c r="V487" s="274"/>
      <c r="W487" s="61"/>
      <c r="X487" s="499"/>
      <c r="Y487" s="499"/>
      <c r="Z487" s="499"/>
      <c r="AA487" s="499"/>
      <c r="AB487" s="499"/>
      <c r="AC487" s="499"/>
      <c r="AD487" s="499"/>
      <c r="AE487" s="499"/>
      <c r="AF487" s="499"/>
      <c r="AG487" s="499"/>
      <c r="AH487" s="499"/>
      <c r="AI487" s="499"/>
      <c r="AJ487" s="499"/>
      <c r="AK487" s="602">
        <f t="shared" si="48"/>
        <v>0</v>
      </c>
    </row>
    <row r="488" spans="1:37" ht="15" customHeight="1">
      <c r="A488" s="442"/>
      <c r="B488" s="457"/>
      <c r="C488" s="245"/>
      <c r="D488" s="211"/>
      <c r="E488" s="214" t="str">
        <f>Manning!E493</f>
        <v>IT SYSTEMS MANAGER</v>
      </c>
      <c r="F488" s="214">
        <f>Manning!F493</f>
        <v>0</v>
      </c>
      <c r="G488" s="263">
        <f>Manning!H493</f>
        <v>1</v>
      </c>
      <c r="H488" s="263" t="str">
        <f>Manning!I493</f>
        <v>L</v>
      </c>
      <c r="I488" s="263" t="str">
        <f>Manning!J493</f>
        <v>L3</v>
      </c>
      <c r="J488" s="263"/>
      <c r="K488" s="263">
        <f>Manning!K493</f>
        <v>0</v>
      </c>
      <c r="L488" s="263">
        <f>Manning!L493</f>
        <v>0</v>
      </c>
      <c r="M488" s="263">
        <f>Manning!M493</f>
        <v>0</v>
      </c>
      <c r="N488" s="263">
        <f>Manning!N493</f>
        <v>0</v>
      </c>
      <c r="O488" s="263">
        <f>Manning!O493</f>
        <v>0</v>
      </c>
      <c r="P488" s="263">
        <f>Manning!P493</f>
        <v>0</v>
      </c>
      <c r="Q488" s="263">
        <f>Manning!Q493</f>
        <v>0</v>
      </c>
      <c r="R488" s="263">
        <f>Manning!R493</f>
        <v>0</v>
      </c>
      <c r="S488" s="263">
        <f>Manning!S493</f>
        <v>0</v>
      </c>
      <c r="T488" s="263">
        <f>Manning!T493</f>
        <v>1</v>
      </c>
      <c r="U488" s="263">
        <f>Manning!U493</f>
        <v>1</v>
      </c>
      <c r="V488" s="263">
        <f>Manning!W493</f>
        <v>1</v>
      </c>
      <c r="W488" s="147"/>
      <c r="X488" s="498">
        <f>K488*'Salary Level'!$M493</f>
        <v>0</v>
      </c>
      <c r="Y488" s="498">
        <f>L488*'Salary Level'!$M493</f>
        <v>0</v>
      </c>
      <c r="Z488" s="498">
        <f>M488*'Salary Level'!$M493</f>
        <v>0</v>
      </c>
      <c r="AA488" s="498">
        <f>N488*'Salary Level'!$M493</f>
        <v>0</v>
      </c>
      <c r="AB488" s="498">
        <f>O488*'Salary Level'!$M493</f>
        <v>0</v>
      </c>
      <c r="AC488" s="498">
        <f>P488*'Salary Level'!$M493</f>
        <v>0</v>
      </c>
      <c r="AD488" s="498">
        <f>Q488*'Salary Level'!$M493</f>
        <v>0</v>
      </c>
      <c r="AE488" s="498">
        <f>R488*'Salary Level'!$M493</f>
        <v>0</v>
      </c>
      <c r="AF488" s="498">
        <f>S488*'Salary Level'!$M493</f>
        <v>0</v>
      </c>
      <c r="AG488" s="498">
        <f>T488*'Salary Level'!$M493</f>
        <v>14200</v>
      </c>
      <c r="AH488" s="498">
        <f>U488*'Salary Level'!$M493</f>
        <v>14200</v>
      </c>
      <c r="AI488" s="498">
        <f>V488*'Salary Level'!$M493</f>
        <v>14200</v>
      </c>
      <c r="AJ488" s="498">
        <f>V488*'Salary Level'!$M493</f>
        <v>14200</v>
      </c>
      <c r="AK488" s="602">
        <f t="shared" si="48"/>
        <v>56800</v>
      </c>
    </row>
    <row r="489" spans="1:37" ht="15" customHeight="1">
      <c r="A489" s="442"/>
      <c r="B489" s="457"/>
      <c r="C489" s="245"/>
      <c r="D489" s="211"/>
      <c r="E489" s="214" t="str">
        <f>Manning!E494</f>
        <v>SYSTEMS ASSISTANT</v>
      </c>
      <c r="F489" s="214">
        <f>Manning!F494</f>
        <v>0</v>
      </c>
      <c r="G489" s="263">
        <f>Manning!H494</f>
        <v>1</v>
      </c>
      <c r="H489" s="263" t="str">
        <f>Manning!I494</f>
        <v>L</v>
      </c>
      <c r="I489" s="263" t="str">
        <f>Manning!J494</f>
        <v>L4</v>
      </c>
      <c r="J489" s="263"/>
      <c r="K489" s="263">
        <f>Manning!K494</f>
        <v>0</v>
      </c>
      <c r="L489" s="263">
        <f>Manning!L494</f>
        <v>0</v>
      </c>
      <c r="M489" s="263">
        <f>Manning!M494</f>
        <v>0</v>
      </c>
      <c r="N489" s="263">
        <f>Manning!N494</f>
        <v>0</v>
      </c>
      <c r="O489" s="263">
        <f>Manning!O494</f>
        <v>0</v>
      </c>
      <c r="P489" s="263">
        <f>Manning!P494</f>
        <v>0</v>
      </c>
      <c r="Q489" s="263">
        <f>Manning!Q494</f>
        <v>0</v>
      </c>
      <c r="R489" s="263">
        <f>Manning!R494</f>
        <v>0</v>
      </c>
      <c r="S489" s="263">
        <f>Manning!S494</f>
        <v>0</v>
      </c>
      <c r="T489" s="263">
        <f>Manning!T494</f>
        <v>0</v>
      </c>
      <c r="U489" s="263">
        <f>Manning!U494</f>
        <v>1</v>
      </c>
      <c r="V489" s="263">
        <f>Manning!W494</f>
        <v>1</v>
      </c>
      <c r="W489" s="147"/>
      <c r="X489" s="498">
        <f>K489*'Salary Level'!$M494</f>
        <v>0</v>
      </c>
      <c r="Y489" s="498">
        <f>L489*'Salary Level'!$M494</f>
        <v>0</v>
      </c>
      <c r="Z489" s="498">
        <f>M489*'Salary Level'!$M494</f>
        <v>0</v>
      </c>
      <c r="AA489" s="498">
        <f>N489*'Salary Level'!$M494</f>
        <v>0</v>
      </c>
      <c r="AB489" s="498">
        <f>O489*'Salary Level'!$M494</f>
        <v>0</v>
      </c>
      <c r="AC489" s="498">
        <f>P489*'Salary Level'!$M494</f>
        <v>0</v>
      </c>
      <c r="AD489" s="498">
        <f>Q489*'Salary Level'!$M494</f>
        <v>0</v>
      </c>
      <c r="AE489" s="498">
        <f>R489*'Salary Level'!$M494</f>
        <v>0</v>
      </c>
      <c r="AF489" s="498">
        <f>S489*'Salary Level'!$M494</f>
        <v>0</v>
      </c>
      <c r="AG489" s="498">
        <f>T489*'Salary Level'!$M494</f>
        <v>0</v>
      </c>
      <c r="AH489" s="498">
        <f>U489*'Salary Level'!$M494</f>
        <v>6390</v>
      </c>
      <c r="AI489" s="498">
        <f>V489*'Salary Level'!$M494</f>
        <v>6390</v>
      </c>
      <c r="AJ489" s="498">
        <f>V489*'Salary Level'!$M494</f>
        <v>6390</v>
      </c>
      <c r="AK489" s="602">
        <f t="shared" si="48"/>
        <v>19170</v>
      </c>
    </row>
    <row r="490" spans="1:37" ht="15" customHeight="1">
      <c r="A490" s="442"/>
      <c r="B490" s="457"/>
      <c r="C490" s="245"/>
      <c r="D490" s="211"/>
      <c r="E490" s="214" t="str">
        <f>Manning!E495</f>
        <v>EDP GUEST SERVICE</v>
      </c>
      <c r="F490" s="214">
        <f>Manning!F495</f>
        <v>0</v>
      </c>
      <c r="G490" s="263">
        <f>Manning!H495</f>
        <v>1</v>
      </c>
      <c r="H490" s="263" t="str">
        <f>Manning!I495</f>
        <v>L</v>
      </c>
      <c r="I490" s="263" t="str">
        <f>Manning!J495</f>
        <v>L7</v>
      </c>
      <c r="J490" s="263"/>
      <c r="K490" s="263">
        <f>Manning!K495</f>
        <v>0</v>
      </c>
      <c r="L490" s="263">
        <f>Manning!L495</f>
        <v>0</v>
      </c>
      <c r="M490" s="263">
        <f>Manning!M495</f>
        <v>0</v>
      </c>
      <c r="N490" s="263">
        <f>Manning!N495</f>
        <v>0</v>
      </c>
      <c r="O490" s="263">
        <f>Manning!O495</f>
        <v>0</v>
      </c>
      <c r="P490" s="263">
        <f>Manning!P495</f>
        <v>0</v>
      </c>
      <c r="Q490" s="263">
        <f>Manning!Q495</f>
        <v>0</v>
      </c>
      <c r="R490" s="263">
        <f>Manning!R495</f>
        <v>0</v>
      </c>
      <c r="S490" s="263">
        <f>Manning!S495</f>
        <v>0</v>
      </c>
      <c r="T490" s="263">
        <f>Manning!T495</f>
        <v>0</v>
      </c>
      <c r="U490" s="263">
        <f>Manning!U495</f>
        <v>0</v>
      </c>
      <c r="V490" s="263">
        <f>Manning!W495</f>
        <v>1</v>
      </c>
      <c r="W490" s="147"/>
      <c r="X490" s="498">
        <f>K490*'Salary Level'!$M495</f>
        <v>0</v>
      </c>
      <c r="Y490" s="498">
        <f>L490*'Salary Level'!$M495</f>
        <v>0</v>
      </c>
      <c r="Z490" s="498">
        <f>M490*'Salary Level'!$M495</f>
        <v>0</v>
      </c>
      <c r="AA490" s="498">
        <f>N490*'Salary Level'!$M495</f>
        <v>0</v>
      </c>
      <c r="AB490" s="498">
        <f>O490*'Salary Level'!$M495</f>
        <v>0</v>
      </c>
      <c r="AC490" s="498">
        <f>P490*'Salary Level'!$M495</f>
        <v>0</v>
      </c>
      <c r="AD490" s="498">
        <f>Q490*'Salary Level'!$M495</f>
        <v>0</v>
      </c>
      <c r="AE490" s="498">
        <f>R490*'Salary Level'!$M495</f>
        <v>0</v>
      </c>
      <c r="AF490" s="498">
        <f>S490*'Salary Level'!$M495</f>
        <v>0</v>
      </c>
      <c r="AG490" s="498">
        <f>T490*'Salary Level'!$M495</f>
        <v>0</v>
      </c>
      <c r="AH490" s="498">
        <f>U490*'Salary Level'!$M495</f>
        <v>0</v>
      </c>
      <c r="AI490" s="498">
        <f>V490*'Salary Level'!$M495</f>
        <v>4970</v>
      </c>
      <c r="AJ490" s="498">
        <f>V490*'Salary Level'!$M495</f>
        <v>4970</v>
      </c>
      <c r="AK490" s="602">
        <f t="shared" si="48"/>
        <v>9940</v>
      </c>
    </row>
    <row r="491" spans="1:37" ht="15" customHeight="1">
      <c r="A491" s="442"/>
      <c r="B491" s="457"/>
      <c r="C491" s="245"/>
      <c r="D491" s="211"/>
      <c r="E491" s="214" t="str">
        <f>Manning!E496</f>
        <v>ADDITIONAL POSITION 1</v>
      </c>
      <c r="F491" s="214"/>
      <c r="G491" s="263">
        <f>Manning!H496</f>
        <v>0</v>
      </c>
      <c r="H491" s="263" t="str">
        <f>Manning!I496</f>
        <v>L</v>
      </c>
      <c r="I491" s="263">
        <f>Manning!J496</f>
        <v>0</v>
      </c>
      <c r="J491" s="263"/>
      <c r="K491" s="263">
        <f>Manning!K496</f>
        <v>0</v>
      </c>
      <c r="L491" s="263">
        <f>Manning!L496</f>
        <v>0</v>
      </c>
      <c r="M491" s="263">
        <f>Manning!M496</f>
        <v>0</v>
      </c>
      <c r="N491" s="263">
        <f>Manning!N496</f>
        <v>0</v>
      </c>
      <c r="O491" s="263">
        <f>Manning!O496</f>
        <v>0</v>
      </c>
      <c r="P491" s="263">
        <f>Manning!P496</f>
        <v>0</v>
      </c>
      <c r="Q491" s="263">
        <f>Manning!Q496</f>
        <v>0</v>
      </c>
      <c r="R491" s="263">
        <f>Manning!R496</f>
        <v>0</v>
      </c>
      <c r="S491" s="263">
        <f>Manning!S496</f>
        <v>0</v>
      </c>
      <c r="T491" s="263">
        <f>Manning!T496</f>
        <v>0</v>
      </c>
      <c r="U491" s="263">
        <f>Manning!U496</f>
        <v>0</v>
      </c>
      <c r="V491" s="263">
        <f>Manning!W496</f>
        <v>0</v>
      </c>
      <c r="W491" s="146"/>
      <c r="X491" s="498">
        <f>K491*'Salary Level'!$M496</f>
        <v>0</v>
      </c>
      <c r="Y491" s="498">
        <f>L491*'Salary Level'!$M496</f>
        <v>0</v>
      </c>
      <c r="Z491" s="498">
        <f>M491*'Salary Level'!$M496</f>
        <v>0</v>
      </c>
      <c r="AA491" s="498">
        <f>N491*'Salary Level'!$M496</f>
        <v>0</v>
      </c>
      <c r="AB491" s="498">
        <f>O491*'Salary Level'!$M496</f>
        <v>0</v>
      </c>
      <c r="AC491" s="498">
        <f>P491*'Salary Level'!$M496</f>
        <v>0</v>
      </c>
      <c r="AD491" s="498">
        <f>Q491*'Salary Level'!$M496</f>
        <v>0</v>
      </c>
      <c r="AE491" s="498">
        <f>R491*'Salary Level'!$M496</f>
        <v>0</v>
      </c>
      <c r="AF491" s="498">
        <f>S491*'Salary Level'!$M496</f>
        <v>0</v>
      </c>
      <c r="AG491" s="498">
        <f>T491*'Salary Level'!$M496</f>
        <v>0</v>
      </c>
      <c r="AH491" s="498">
        <f>U491*'Salary Level'!$M496</f>
        <v>0</v>
      </c>
      <c r="AI491" s="498">
        <f>V491*'Salary Level'!$M496</f>
        <v>0</v>
      </c>
      <c r="AJ491" s="498">
        <f>V491*'Salary Level'!$M496</f>
        <v>0</v>
      </c>
      <c r="AK491" s="602">
        <f t="shared" si="48"/>
        <v>0</v>
      </c>
    </row>
    <row r="492" spans="1:37" ht="15" customHeight="1">
      <c r="A492" s="442"/>
      <c r="B492" s="457"/>
      <c r="C492" s="245"/>
      <c r="D492" s="211"/>
      <c r="E492" s="214" t="str">
        <f>Manning!E497</f>
        <v>ADDITIONAL POSITION 2</v>
      </c>
      <c r="F492" s="214"/>
      <c r="G492" s="263">
        <f>Manning!H497</f>
        <v>0</v>
      </c>
      <c r="H492" s="263" t="str">
        <f>Manning!I497</f>
        <v>L</v>
      </c>
      <c r="I492" s="263">
        <f>Manning!J497</f>
        <v>0</v>
      </c>
      <c r="J492" s="263"/>
      <c r="K492" s="263">
        <f>Manning!K497</f>
        <v>0</v>
      </c>
      <c r="L492" s="263">
        <f>Manning!L497</f>
        <v>0</v>
      </c>
      <c r="M492" s="263">
        <f>Manning!M497</f>
        <v>0</v>
      </c>
      <c r="N492" s="263">
        <f>Manning!N497</f>
        <v>0</v>
      </c>
      <c r="O492" s="263">
        <f>Manning!O497</f>
        <v>0</v>
      </c>
      <c r="P492" s="263">
        <f>Manning!P497</f>
        <v>0</v>
      </c>
      <c r="Q492" s="263">
        <f>Manning!Q497</f>
        <v>0</v>
      </c>
      <c r="R492" s="263">
        <f>Manning!R497</f>
        <v>0</v>
      </c>
      <c r="S492" s="263">
        <f>Manning!S497</f>
        <v>0</v>
      </c>
      <c r="T492" s="263">
        <f>Manning!T497</f>
        <v>0</v>
      </c>
      <c r="U492" s="263">
        <f>Manning!U497</f>
        <v>0</v>
      </c>
      <c r="V492" s="263">
        <f>Manning!W497</f>
        <v>0</v>
      </c>
      <c r="W492" s="146"/>
      <c r="X492" s="498">
        <f>K492*'Salary Level'!$M497</f>
        <v>0</v>
      </c>
      <c r="Y492" s="498">
        <f>L492*'Salary Level'!$M497</f>
        <v>0</v>
      </c>
      <c r="Z492" s="498">
        <f>M492*'Salary Level'!$M497</f>
        <v>0</v>
      </c>
      <c r="AA492" s="498">
        <f>N492*'Salary Level'!$M497</f>
        <v>0</v>
      </c>
      <c r="AB492" s="498">
        <f>O492*'Salary Level'!$M497</f>
        <v>0</v>
      </c>
      <c r="AC492" s="498">
        <f>P492*'Salary Level'!$M497</f>
        <v>0</v>
      </c>
      <c r="AD492" s="498">
        <f>Q492*'Salary Level'!$M497</f>
        <v>0</v>
      </c>
      <c r="AE492" s="498">
        <f>R492*'Salary Level'!$M497</f>
        <v>0</v>
      </c>
      <c r="AF492" s="498">
        <f>S492*'Salary Level'!$M497</f>
        <v>0</v>
      </c>
      <c r="AG492" s="498">
        <f>T492*'Salary Level'!$M497</f>
        <v>0</v>
      </c>
      <c r="AH492" s="498">
        <f>U492*'Salary Level'!$M497</f>
        <v>0</v>
      </c>
      <c r="AI492" s="498">
        <f>V492*'Salary Level'!$M497</f>
        <v>0</v>
      </c>
      <c r="AJ492" s="498">
        <f>V492*'Salary Level'!$M497</f>
        <v>0</v>
      </c>
      <c r="AK492" s="602">
        <f t="shared" si="48"/>
        <v>0</v>
      </c>
    </row>
    <row r="493" spans="1:37" ht="15" customHeight="1">
      <c r="A493" s="442"/>
      <c r="B493" s="457"/>
      <c r="C493" s="245"/>
      <c r="D493" s="211"/>
      <c r="E493" s="216"/>
      <c r="F493" s="216"/>
      <c r="G493" s="216"/>
      <c r="H493" s="216"/>
      <c r="I493" s="216"/>
      <c r="J493" s="216"/>
      <c r="K493" s="274"/>
      <c r="L493" s="274"/>
      <c r="M493" s="274"/>
      <c r="N493" s="274"/>
      <c r="O493" s="274"/>
      <c r="P493" s="274"/>
      <c r="Q493" s="274"/>
      <c r="R493" s="274"/>
      <c r="S493" s="274"/>
      <c r="T493" s="274"/>
      <c r="U493" s="274"/>
      <c r="V493" s="274"/>
      <c r="W493" s="61"/>
      <c r="X493" s="499"/>
      <c r="Y493" s="499"/>
      <c r="Z493" s="499"/>
      <c r="AA493" s="499"/>
      <c r="AB493" s="499"/>
      <c r="AC493" s="499"/>
      <c r="AD493" s="499"/>
      <c r="AE493" s="499"/>
      <c r="AF493" s="499"/>
      <c r="AG493" s="499"/>
      <c r="AH493" s="499"/>
      <c r="AI493" s="499"/>
      <c r="AJ493" s="499"/>
      <c r="AK493" s="602">
        <f t="shared" si="48"/>
        <v>0</v>
      </c>
    </row>
    <row r="494" spans="1:37" ht="15" customHeight="1">
      <c r="A494" s="442"/>
      <c r="B494" s="457"/>
      <c r="C494" s="245"/>
      <c r="D494" s="211"/>
      <c r="E494" s="221" t="str">
        <f>"TOTAL "&amp;E486</f>
        <v>TOTAL IT DEPARTMENT</v>
      </c>
      <c r="F494" s="221"/>
      <c r="G494" s="226">
        <f>SUM(G487:G493)</f>
        <v>3</v>
      </c>
      <c r="H494" s="221"/>
      <c r="I494" s="221"/>
      <c r="J494" s="221"/>
      <c r="K494" s="226">
        <f>Manning!K499</f>
        <v>0</v>
      </c>
      <c r="L494" s="226">
        <f>Manning!L499</f>
        <v>0</v>
      </c>
      <c r="M494" s="226">
        <f>Manning!M499</f>
        <v>0</v>
      </c>
      <c r="N494" s="226">
        <f>Manning!N499</f>
        <v>0</v>
      </c>
      <c r="O494" s="226">
        <f>Manning!O499</f>
        <v>0</v>
      </c>
      <c r="P494" s="226">
        <f>Manning!P499</f>
        <v>0</v>
      </c>
      <c r="Q494" s="226">
        <f>Manning!Q499</f>
        <v>0</v>
      </c>
      <c r="R494" s="226">
        <f>Manning!R499</f>
        <v>0</v>
      </c>
      <c r="S494" s="226">
        <f>Manning!S499</f>
        <v>0</v>
      </c>
      <c r="T494" s="226">
        <f>Manning!T499</f>
        <v>1</v>
      </c>
      <c r="U494" s="226">
        <f>Manning!U499</f>
        <v>2</v>
      </c>
      <c r="V494" s="226">
        <f>Manning!W499</f>
        <v>3</v>
      </c>
      <c r="W494" s="58"/>
      <c r="X494" s="507">
        <f>SUM(X487:X493)</f>
        <v>0</v>
      </c>
      <c r="Y494" s="507">
        <f t="shared" ref="Y494:AI494" si="51">SUM(Y487:Y493)</f>
        <v>0</v>
      </c>
      <c r="Z494" s="507">
        <f t="shared" si="51"/>
        <v>0</v>
      </c>
      <c r="AA494" s="507">
        <f t="shared" si="51"/>
        <v>0</v>
      </c>
      <c r="AB494" s="507">
        <f t="shared" si="51"/>
        <v>0</v>
      </c>
      <c r="AC494" s="507">
        <f t="shared" si="51"/>
        <v>0</v>
      </c>
      <c r="AD494" s="507">
        <f t="shared" si="51"/>
        <v>0</v>
      </c>
      <c r="AE494" s="507">
        <f t="shared" si="51"/>
        <v>0</v>
      </c>
      <c r="AF494" s="507">
        <f t="shared" si="51"/>
        <v>0</v>
      </c>
      <c r="AG494" s="507">
        <f t="shared" si="51"/>
        <v>14200</v>
      </c>
      <c r="AH494" s="507">
        <f t="shared" si="51"/>
        <v>20590</v>
      </c>
      <c r="AI494" s="507">
        <f t="shared" si="51"/>
        <v>25560</v>
      </c>
      <c r="AJ494" s="507">
        <f>SUM(AJ487:AJ493)</f>
        <v>25560</v>
      </c>
      <c r="AK494" s="602">
        <f t="shared" si="48"/>
        <v>85910</v>
      </c>
    </row>
    <row r="495" spans="1:37" ht="15" customHeight="1">
      <c r="A495" s="442"/>
      <c r="B495" s="457"/>
      <c r="C495" s="245"/>
      <c r="D495" s="260"/>
      <c r="E495" s="230"/>
      <c r="F495" s="230"/>
      <c r="G495" s="230"/>
      <c r="H495" s="230"/>
      <c r="I495" s="230"/>
      <c r="J495" s="230"/>
      <c r="K495" s="281"/>
      <c r="L495" s="281"/>
      <c r="M495" s="281"/>
      <c r="N495" s="281"/>
      <c r="O495" s="281"/>
      <c r="P495" s="281"/>
      <c r="Q495" s="281"/>
      <c r="R495" s="281"/>
      <c r="S495" s="281"/>
      <c r="T495" s="281"/>
      <c r="U495" s="281"/>
      <c r="V495" s="281"/>
      <c r="W495" s="64"/>
      <c r="X495" s="511"/>
      <c r="Y495" s="511"/>
      <c r="Z495" s="511"/>
      <c r="AA495" s="511"/>
      <c r="AB495" s="511"/>
      <c r="AC495" s="511"/>
      <c r="AD495" s="511"/>
      <c r="AE495" s="511"/>
      <c r="AF495" s="511"/>
      <c r="AG495" s="511"/>
      <c r="AH495" s="511"/>
      <c r="AI495" s="511"/>
      <c r="AJ495" s="512"/>
      <c r="AK495" s="602">
        <f t="shared" si="48"/>
        <v>0</v>
      </c>
    </row>
    <row r="496" spans="1:37" ht="15" customHeight="1">
      <c r="A496" s="442"/>
      <c r="B496" s="457"/>
      <c r="C496" s="245"/>
      <c r="D496" s="211"/>
      <c r="E496" s="212" t="str">
        <f>Manning!E501</f>
        <v>SECURITY</v>
      </c>
      <c r="F496" s="212"/>
      <c r="G496" s="212"/>
      <c r="H496" s="212"/>
      <c r="I496" s="212"/>
      <c r="J496" s="212"/>
      <c r="K496" s="276"/>
      <c r="L496" s="276"/>
      <c r="M496" s="276"/>
      <c r="N496" s="276"/>
      <c r="O496" s="276"/>
      <c r="P496" s="276"/>
      <c r="Q496" s="276"/>
      <c r="R496" s="276"/>
      <c r="S496" s="276"/>
      <c r="T496" s="276"/>
      <c r="U496" s="276"/>
      <c r="V496" s="276"/>
      <c r="W496" s="73"/>
      <c r="X496" s="496"/>
      <c r="Y496" s="496"/>
      <c r="Z496" s="496"/>
      <c r="AA496" s="496"/>
      <c r="AB496" s="496"/>
      <c r="AC496" s="496"/>
      <c r="AD496" s="496"/>
      <c r="AE496" s="496"/>
      <c r="AF496" s="496"/>
      <c r="AG496" s="496"/>
      <c r="AH496" s="496"/>
      <c r="AI496" s="496"/>
      <c r="AJ496" s="496"/>
      <c r="AK496" s="602">
        <f t="shared" si="48"/>
        <v>0</v>
      </c>
    </row>
    <row r="497" spans="1:37" ht="15" customHeight="1">
      <c r="A497" s="442"/>
      <c r="B497" s="457"/>
      <c r="C497" s="245"/>
      <c r="D497" s="211"/>
      <c r="E497" s="213"/>
      <c r="F497" s="213"/>
      <c r="G497" s="213"/>
      <c r="H497" s="213"/>
      <c r="I497" s="213"/>
      <c r="J497" s="213"/>
      <c r="K497" s="277"/>
      <c r="L497" s="277"/>
      <c r="M497" s="277"/>
      <c r="N497" s="277"/>
      <c r="O497" s="277"/>
      <c r="P497" s="277"/>
      <c r="Q497" s="277"/>
      <c r="R497" s="277"/>
      <c r="S497" s="277"/>
      <c r="T497" s="277"/>
      <c r="U497" s="277"/>
      <c r="V497" s="277"/>
      <c r="W497" s="56"/>
      <c r="X497" s="497"/>
      <c r="Y497" s="497"/>
      <c r="Z497" s="497"/>
      <c r="AA497" s="497"/>
      <c r="AB497" s="497"/>
      <c r="AC497" s="497"/>
      <c r="AD497" s="497"/>
      <c r="AE497" s="497"/>
      <c r="AF497" s="497"/>
      <c r="AG497" s="497"/>
      <c r="AH497" s="497"/>
      <c r="AI497" s="497"/>
      <c r="AJ497" s="497"/>
      <c r="AK497" s="602">
        <f t="shared" si="48"/>
        <v>0</v>
      </c>
    </row>
    <row r="498" spans="1:37" ht="15" customHeight="1">
      <c r="A498" s="442"/>
      <c r="B498" s="457"/>
      <c r="C498" s="245"/>
      <c r="D498" s="211"/>
      <c r="E498" s="214" t="str">
        <f>Manning!E503</f>
        <v>CHIEF OF SECURITY</v>
      </c>
      <c r="F498" s="214">
        <f>Manning!F503</f>
        <v>0</v>
      </c>
      <c r="G498" s="263">
        <f>Manning!H503</f>
        <v>1</v>
      </c>
      <c r="H498" s="263" t="str">
        <f>Manning!I503</f>
        <v>L</v>
      </c>
      <c r="I498" s="263" t="str">
        <f>Manning!J503</f>
        <v>L3</v>
      </c>
      <c r="J498" s="263"/>
      <c r="K498" s="263">
        <f>Manning!K503</f>
        <v>0</v>
      </c>
      <c r="L498" s="263">
        <f>Manning!L503</f>
        <v>0</v>
      </c>
      <c r="M498" s="263">
        <f>Manning!M503</f>
        <v>0</v>
      </c>
      <c r="N498" s="263">
        <f>Manning!N503</f>
        <v>0</v>
      </c>
      <c r="O498" s="263">
        <f>Manning!O503</f>
        <v>0</v>
      </c>
      <c r="P498" s="263">
        <f>Manning!P503</f>
        <v>0</v>
      </c>
      <c r="Q498" s="263">
        <f>Manning!Q503</f>
        <v>0</v>
      </c>
      <c r="R498" s="263">
        <f>Manning!R503</f>
        <v>0</v>
      </c>
      <c r="S498" s="263">
        <f>Manning!S503</f>
        <v>0</v>
      </c>
      <c r="T498" s="263">
        <f>Manning!T503</f>
        <v>1</v>
      </c>
      <c r="U498" s="263">
        <f>Manning!U503</f>
        <v>1</v>
      </c>
      <c r="V498" s="263">
        <f>Manning!W503</f>
        <v>1</v>
      </c>
      <c r="W498" s="147"/>
      <c r="X498" s="498">
        <f>K498*'Salary Level'!$M503</f>
        <v>0</v>
      </c>
      <c r="Y498" s="498">
        <f>L498*'Salary Level'!$M503</f>
        <v>0</v>
      </c>
      <c r="Z498" s="498">
        <f>M498*'Salary Level'!$M503</f>
        <v>0</v>
      </c>
      <c r="AA498" s="498">
        <f>N498*'Salary Level'!$M503</f>
        <v>0</v>
      </c>
      <c r="AB498" s="498">
        <f>O498*'Salary Level'!$M503</f>
        <v>0</v>
      </c>
      <c r="AC498" s="498">
        <f>P498*'Salary Level'!$M503</f>
        <v>0</v>
      </c>
      <c r="AD498" s="498">
        <f>Q498*'Salary Level'!$M503</f>
        <v>0</v>
      </c>
      <c r="AE498" s="498">
        <f>R498*'Salary Level'!$M503</f>
        <v>0</v>
      </c>
      <c r="AF498" s="498">
        <f>S498*'Salary Level'!$M503</f>
        <v>0</v>
      </c>
      <c r="AG498" s="498">
        <f>T498*'Salary Level'!$M503</f>
        <v>14200</v>
      </c>
      <c r="AH498" s="498">
        <f>U498*'Salary Level'!$M503</f>
        <v>14200</v>
      </c>
      <c r="AI498" s="498">
        <f>V498*'Salary Level'!$M503</f>
        <v>14200</v>
      </c>
      <c r="AJ498" s="498">
        <f>V498*'Salary Level'!$M503</f>
        <v>14200</v>
      </c>
      <c r="AK498" s="602">
        <f t="shared" si="48"/>
        <v>56800</v>
      </c>
    </row>
    <row r="499" spans="1:37" ht="15" customHeight="1">
      <c r="A499" s="442"/>
      <c r="B499" s="457"/>
      <c r="C499" s="245"/>
      <c r="D499" s="211"/>
      <c r="E499" s="214" t="str">
        <f>Manning!E504</f>
        <v>ASSISTANT SECURITY MANAGER</v>
      </c>
      <c r="F499" s="214">
        <f>Manning!F504</f>
        <v>0</v>
      </c>
      <c r="G499" s="263">
        <f>Manning!H504</f>
        <v>1</v>
      </c>
      <c r="H499" s="263" t="str">
        <f>Manning!I504</f>
        <v>L</v>
      </c>
      <c r="I499" s="263" t="str">
        <f>Manning!J504</f>
        <v>L4</v>
      </c>
      <c r="J499" s="263"/>
      <c r="K499" s="263">
        <f>Manning!K504</f>
        <v>0</v>
      </c>
      <c r="L499" s="263">
        <f>Manning!L504</f>
        <v>0</v>
      </c>
      <c r="M499" s="263">
        <f>Manning!M504</f>
        <v>0</v>
      </c>
      <c r="N499" s="263">
        <f>Manning!N504</f>
        <v>0</v>
      </c>
      <c r="O499" s="263">
        <f>Manning!O504</f>
        <v>0</v>
      </c>
      <c r="P499" s="263">
        <f>Manning!P504</f>
        <v>0</v>
      </c>
      <c r="Q499" s="263">
        <f>Manning!Q504</f>
        <v>0</v>
      </c>
      <c r="R499" s="263">
        <f>Manning!R504</f>
        <v>0</v>
      </c>
      <c r="S499" s="263">
        <f>Manning!S504</f>
        <v>0</v>
      </c>
      <c r="T499" s="263">
        <f>Manning!T504</f>
        <v>0</v>
      </c>
      <c r="U499" s="263">
        <f>Manning!U504</f>
        <v>1</v>
      </c>
      <c r="V499" s="263">
        <f>Manning!W504</f>
        <v>1</v>
      </c>
      <c r="W499" s="152"/>
      <c r="X499" s="516">
        <f>K499*'Salary Level'!$M504</f>
        <v>0</v>
      </c>
      <c r="Y499" s="516">
        <f>L499*'Salary Level'!$M504</f>
        <v>0</v>
      </c>
      <c r="Z499" s="516">
        <f>M499*'Salary Level'!$M504</f>
        <v>0</v>
      </c>
      <c r="AA499" s="516">
        <f>N499*'Salary Level'!$M504</f>
        <v>0</v>
      </c>
      <c r="AB499" s="516">
        <f>O499*'Salary Level'!$M504</f>
        <v>0</v>
      </c>
      <c r="AC499" s="516">
        <f>P499*'Salary Level'!$M504</f>
        <v>0</v>
      </c>
      <c r="AD499" s="498">
        <f>Q499*'Salary Level'!$M504</f>
        <v>0</v>
      </c>
      <c r="AE499" s="498">
        <f>R499*'Salary Level'!$M504</f>
        <v>0</v>
      </c>
      <c r="AF499" s="498">
        <f>S499*'Salary Level'!$M504</f>
        <v>0</v>
      </c>
      <c r="AG499" s="498">
        <f>T499*'Salary Level'!$M504</f>
        <v>0</v>
      </c>
      <c r="AH499" s="498">
        <f>U499*'Salary Level'!$M504</f>
        <v>8520</v>
      </c>
      <c r="AI499" s="498">
        <f>V499*'Salary Level'!$M504</f>
        <v>8520</v>
      </c>
      <c r="AJ499" s="498">
        <f>V499*'Salary Level'!$M504</f>
        <v>8520</v>
      </c>
      <c r="AK499" s="602">
        <f t="shared" si="48"/>
        <v>25560</v>
      </c>
    </row>
    <row r="500" spans="1:37" ht="15" customHeight="1">
      <c r="A500" s="442"/>
      <c r="B500" s="457"/>
      <c r="C500" s="245"/>
      <c r="D500" s="211"/>
      <c r="E500" s="214" t="str">
        <f>Manning!E505</f>
        <v>SECRETARY</v>
      </c>
      <c r="F500" s="214">
        <f>Manning!F505</f>
        <v>0</v>
      </c>
      <c r="G500" s="263">
        <f>Manning!H505</f>
        <v>1</v>
      </c>
      <c r="H500" s="263" t="str">
        <f>Manning!I505</f>
        <v>L</v>
      </c>
      <c r="I500" s="263" t="str">
        <f>Manning!J505</f>
        <v>L6</v>
      </c>
      <c r="J500" s="263"/>
      <c r="K500" s="263">
        <f>Manning!K505</f>
        <v>0</v>
      </c>
      <c r="L500" s="263">
        <f>Manning!L505</f>
        <v>0</v>
      </c>
      <c r="M500" s="263">
        <f>Manning!M505</f>
        <v>0</v>
      </c>
      <c r="N500" s="263">
        <f>Manning!N505</f>
        <v>0</v>
      </c>
      <c r="O500" s="263">
        <f>Manning!O505</f>
        <v>0</v>
      </c>
      <c r="P500" s="263">
        <f>Manning!P505</f>
        <v>0</v>
      </c>
      <c r="Q500" s="263">
        <f>Manning!Q505</f>
        <v>0</v>
      </c>
      <c r="R500" s="263">
        <f>Manning!R505</f>
        <v>0</v>
      </c>
      <c r="S500" s="263">
        <f>Manning!S505</f>
        <v>0</v>
      </c>
      <c r="T500" s="263">
        <f>Manning!T505</f>
        <v>0</v>
      </c>
      <c r="U500" s="263">
        <f>Manning!U505</f>
        <v>1</v>
      </c>
      <c r="V500" s="263">
        <f>Manning!W505</f>
        <v>1</v>
      </c>
      <c r="W500" s="152"/>
      <c r="X500" s="516">
        <f>K500*'Salary Level'!$M505</f>
        <v>0</v>
      </c>
      <c r="Y500" s="516">
        <f>L500*'Salary Level'!$M505</f>
        <v>0</v>
      </c>
      <c r="Z500" s="516">
        <f>M500*'Salary Level'!$M505</f>
        <v>0</v>
      </c>
      <c r="AA500" s="516">
        <f>N500*'Salary Level'!$M505</f>
        <v>0</v>
      </c>
      <c r="AB500" s="516">
        <f>O500*'Salary Level'!$M505</f>
        <v>0</v>
      </c>
      <c r="AC500" s="516">
        <f>P500*'Salary Level'!$M505</f>
        <v>0</v>
      </c>
      <c r="AD500" s="498">
        <f>Q500*'Salary Level'!$M505</f>
        <v>0</v>
      </c>
      <c r="AE500" s="498">
        <f>R500*'Salary Level'!$M505</f>
        <v>0</v>
      </c>
      <c r="AF500" s="498">
        <f>S500*'Salary Level'!$M505</f>
        <v>0</v>
      </c>
      <c r="AG500" s="498">
        <f>T500*'Salary Level'!$M505</f>
        <v>0</v>
      </c>
      <c r="AH500" s="498">
        <f>U500*'Salary Level'!$M505</f>
        <v>4260</v>
      </c>
      <c r="AI500" s="498">
        <f>V500*'Salary Level'!$M505</f>
        <v>4260</v>
      </c>
      <c r="AJ500" s="498">
        <f>V500*'Salary Level'!$M505</f>
        <v>4260</v>
      </c>
      <c r="AK500" s="602">
        <f t="shared" si="48"/>
        <v>12780</v>
      </c>
    </row>
    <row r="501" spans="1:37" ht="15" customHeight="1">
      <c r="A501" s="442"/>
      <c r="B501" s="457"/>
      <c r="C501" s="245"/>
      <c r="D501" s="211"/>
      <c r="E501" s="214" t="str">
        <f>Manning!E506</f>
        <v>FIRE CONTROL SUPERVISOR (CCTV)</v>
      </c>
      <c r="F501" s="214">
        <f>Manning!F506</f>
        <v>0</v>
      </c>
      <c r="G501" s="263">
        <f>Manning!H506</f>
        <v>0</v>
      </c>
      <c r="H501" s="263" t="str">
        <f>Manning!I506</f>
        <v>L</v>
      </c>
      <c r="I501" s="263">
        <f>Manning!J506</f>
        <v>0</v>
      </c>
      <c r="J501" s="263"/>
      <c r="K501" s="263">
        <f>Manning!K506</f>
        <v>0</v>
      </c>
      <c r="L501" s="263">
        <f>Manning!L506</f>
        <v>0</v>
      </c>
      <c r="M501" s="263">
        <f>Manning!M506</f>
        <v>0</v>
      </c>
      <c r="N501" s="263">
        <f>Manning!N506</f>
        <v>0</v>
      </c>
      <c r="O501" s="263">
        <f>Manning!O506</f>
        <v>0</v>
      </c>
      <c r="P501" s="263">
        <f>Manning!P506</f>
        <v>0</v>
      </c>
      <c r="Q501" s="263">
        <f>Manning!Q506</f>
        <v>0</v>
      </c>
      <c r="R501" s="263">
        <f>Manning!R506</f>
        <v>0</v>
      </c>
      <c r="S501" s="263">
        <f>Manning!S506</f>
        <v>0</v>
      </c>
      <c r="T501" s="263">
        <f>Manning!T506</f>
        <v>0</v>
      </c>
      <c r="U501" s="263">
        <f>Manning!U506</f>
        <v>0</v>
      </c>
      <c r="V501" s="263">
        <f>Manning!W506</f>
        <v>0</v>
      </c>
      <c r="W501" s="152"/>
      <c r="X501" s="516">
        <f>K501*'Salary Level'!$M506</f>
        <v>0</v>
      </c>
      <c r="Y501" s="516">
        <f>L501*'Salary Level'!$M506</f>
        <v>0</v>
      </c>
      <c r="Z501" s="516">
        <f>M501*'Salary Level'!$M506</f>
        <v>0</v>
      </c>
      <c r="AA501" s="516">
        <f>N501*'Salary Level'!$M506</f>
        <v>0</v>
      </c>
      <c r="AB501" s="516">
        <f>O501*'Salary Level'!$M506</f>
        <v>0</v>
      </c>
      <c r="AC501" s="516">
        <f>P501*'Salary Level'!$M506</f>
        <v>0</v>
      </c>
      <c r="AD501" s="498">
        <f>Q501*'Salary Level'!$M506</f>
        <v>0</v>
      </c>
      <c r="AE501" s="498">
        <f>R501*'Salary Level'!$M506</f>
        <v>0</v>
      </c>
      <c r="AF501" s="498">
        <f>S501*'Salary Level'!$M506</f>
        <v>0</v>
      </c>
      <c r="AG501" s="498">
        <f>T501*'Salary Level'!$M506</f>
        <v>0</v>
      </c>
      <c r="AH501" s="498">
        <f>U501*'Salary Level'!$M506</f>
        <v>0</v>
      </c>
      <c r="AI501" s="498">
        <f>V501*'Salary Level'!$M506</f>
        <v>0</v>
      </c>
      <c r="AJ501" s="498">
        <f>V501*'Salary Level'!$M506</f>
        <v>0</v>
      </c>
      <c r="AK501" s="602">
        <f t="shared" si="48"/>
        <v>0</v>
      </c>
    </row>
    <row r="502" spans="1:37" ht="15" customHeight="1">
      <c r="A502" s="442"/>
      <c r="B502" s="457"/>
      <c r="C502" s="245"/>
      <c r="D502" s="211"/>
      <c r="E502" s="214" t="str">
        <f>Manning!E507</f>
        <v>FIRE CONTROL ENGINEER (CCTV)</v>
      </c>
      <c r="F502" s="214">
        <f>Manning!F507</f>
        <v>0</v>
      </c>
      <c r="G502" s="263">
        <f>Manning!H507</f>
        <v>3</v>
      </c>
      <c r="H502" s="263" t="str">
        <f>Manning!I507</f>
        <v>L</v>
      </c>
      <c r="I502" s="263" t="str">
        <f>Manning!J507</f>
        <v>L5</v>
      </c>
      <c r="J502" s="263"/>
      <c r="K502" s="263">
        <f>Manning!K507</f>
        <v>0</v>
      </c>
      <c r="L502" s="263">
        <f>Manning!L507</f>
        <v>0</v>
      </c>
      <c r="M502" s="263">
        <f>Manning!M507</f>
        <v>0</v>
      </c>
      <c r="N502" s="263">
        <f>Manning!N507</f>
        <v>0</v>
      </c>
      <c r="O502" s="263">
        <f>Manning!O507</f>
        <v>0</v>
      </c>
      <c r="P502" s="263">
        <f>Manning!P507</f>
        <v>0</v>
      </c>
      <c r="Q502" s="263">
        <f>Manning!Q507</f>
        <v>0</v>
      </c>
      <c r="R502" s="263">
        <f>Manning!R507</f>
        <v>0</v>
      </c>
      <c r="S502" s="263">
        <f>Manning!S507</f>
        <v>0</v>
      </c>
      <c r="T502" s="263">
        <f>Manning!T507</f>
        <v>0</v>
      </c>
      <c r="U502" s="263">
        <f>Manning!U507</f>
        <v>0</v>
      </c>
      <c r="V502" s="263">
        <f>Manning!W507</f>
        <v>3</v>
      </c>
      <c r="W502" s="152"/>
      <c r="X502" s="516">
        <f>K502*'Salary Level'!$M507</f>
        <v>0</v>
      </c>
      <c r="Y502" s="516">
        <f>L502*'Salary Level'!$M507</f>
        <v>0</v>
      </c>
      <c r="Z502" s="516">
        <f>M502*'Salary Level'!$M507</f>
        <v>0</v>
      </c>
      <c r="AA502" s="516">
        <f>N502*'Salary Level'!$M507</f>
        <v>0</v>
      </c>
      <c r="AB502" s="516">
        <f>O502*'Salary Level'!$M507</f>
        <v>0</v>
      </c>
      <c r="AC502" s="516">
        <f>P502*'Salary Level'!$M507</f>
        <v>0</v>
      </c>
      <c r="AD502" s="498">
        <f>Q502*'Salary Level'!$M507</f>
        <v>0</v>
      </c>
      <c r="AE502" s="498">
        <f>R502*'Salary Level'!$M507</f>
        <v>0</v>
      </c>
      <c r="AF502" s="498">
        <f>S502*'Salary Level'!$M507</f>
        <v>0</v>
      </c>
      <c r="AG502" s="498">
        <f>T502*'Salary Level'!$M507</f>
        <v>0</v>
      </c>
      <c r="AH502" s="498">
        <f>U502*'Salary Level'!$M507</f>
        <v>0</v>
      </c>
      <c r="AI502" s="498">
        <f>V502*'Salary Level'!$M507</f>
        <v>19170</v>
      </c>
      <c r="AJ502" s="498">
        <f>V502*'Salary Level'!$M507</f>
        <v>19170</v>
      </c>
      <c r="AK502" s="602">
        <f t="shared" si="48"/>
        <v>38340</v>
      </c>
    </row>
    <row r="503" spans="1:37" ht="15" customHeight="1">
      <c r="A503" s="442"/>
      <c r="B503" s="457"/>
      <c r="C503" s="245"/>
      <c r="D503" s="211"/>
      <c r="E503" s="214" t="str">
        <f>Manning!E508</f>
        <v>SECURITY SUPERVISOR</v>
      </c>
      <c r="F503" s="214">
        <f>Manning!F508</f>
        <v>0</v>
      </c>
      <c r="G503" s="263">
        <f>Manning!H508</f>
        <v>1</v>
      </c>
      <c r="H503" s="263" t="str">
        <f>Manning!I508</f>
        <v>L</v>
      </c>
      <c r="I503" s="263" t="str">
        <f>Manning!J508</f>
        <v>L5</v>
      </c>
      <c r="J503" s="263"/>
      <c r="K503" s="263">
        <f>Manning!K508</f>
        <v>0</v>
      </c>
      <c r="L503" s="263">
        <f>Manning!L508</f>
        <v>0</v>
      </c>
      <c r="M503" s="263">
        <f>Manning!M508</f>
        <v>0</v>
      </c>
      <c r="N503" s="263">
        <f>Manning!N508</f>
        <v>0</v>
      </c>
      <c r="O503" s="263">
        <f>Manning!O508</f>
        <v>0</v>
      </c>
      <c r="P503" s="263">
        <f>Manning!P508</f>
        <v>0</v>
      </c>
      <c r="Q503" s="263">
        <f>Manning!Q508</f>
        <v>0</v>
      </c>
      <c r="R503" s="263">
        <f>Manning!R508</f>
        <v>0</v>
      </c>
      <c r="S503" s="263">
        <f>Manning!S508</f>
        <v>0</v>
      </c>
      <c r="T503" s="263">
        <f>Manning!T508</f>
        <v>0</v>
      </c>
      <c r="U503" s="263">
        <f>Manning!U508</f>
        <v>1</v>
      </c>
      <c r="V503" s="263">
        <f>Manning!W508</f>
        <v>1</v>
      </c>
      <c r="W503" s="152"/>
      <c r="X503" s="516">
        <f>K503*'Salary Level'!$M508</f>
        <v>0</v>
      </c>
      <c r="Y503" s="516">
        <f>L503*'Salary Level'!$M508</f>
        <v>0</v>
      </c>
      <c r="Z503" s="516">
        <f>M503*'Salary Level'!$M508</f>
        <v>0</v>
      </c>
      <c r="AA503" s="516">
        <f>N503*'Salary Level'!$M508</f>
        <v>0</v>
      </c>
      <c r="AB503" s="516">
        <f>O503*'Salary Level'!$M508</f>
        <v>0</v>
      </c>
      <c r="AC503" s="516">
        <f>P503*'Salary Level'!$M508</f>
        <v>0</v>
      </c>
      <c r="AD503" s="498">
        <f>Q503*'Salary Level'!$M508</f>
        <v>0</v>
      </c>
      <c r="AE503" s="498">
        <f>R503*'Salary Level'!$M508</f>
        <v>0</v>
      </c>
      <c r="AF503" s="498">
        <f>S503*'Salary Level'!$M508</f>
        <v>0</v>
      </c>
      <c r="AG503" s="498">
        <f>T503*'Salary Level'!$M508</f>
        <v>0</v>
      </c>
      <c r="AH503" s="498">
        <f>U503*'Salary Level'!$M508</f>
        <v>4260</v>
      </c>
      <c r="AI503" s="498">
        <f>V503*'Salary Level'!$M508</f>
        <v>4260</v>
      </c>
      <c r="AJ503" s="498">
        <f>V503*'Salary Level'!$M508</f>
        <v>4260</v>
      </c>
      <c r="AK503" s="602">
        <f t="shared" si="48"/>
        <v>12780</v>
      </c>
    </row>
    <row r="504" spans="1:37" ht="15" customHeight="1">
      <c r="A504" s="442"/>
      <c r="B504" s="457"/>
      <c r="C504" s="245"/>
      <c r="D504" s="211"/>
      <c r="E504" s="214" t="str">
        <f>Manning!E509</f>
        <v xml:space="preserve">STAFF TIME CLOCK SECURITY </v>
      </c>
      <c r="F504" s="214">
        <f>Manning!F509</f>
        <v>0</v>
      </c>
      <c r="G504" s="263">
        <f>Manning!H509</f>
        <v>4</v>
      </c>
      <c r="H504" s="263" t="str">
        <f>Manning!I509</f>
        <v>L</v>
      </c>
      <c r="I504" s="263" t="str">
        <f>Manning!J509</f>
        <v>L6</v>
      </c>
      <c r="J504" s="263"/>
      <c r="K504" s="263">
        <f>Manning!K509</f>
        <v>0</v>
      </c>
      <c r="L504" s="263">
        <f>Manning!L509</f>
        <v>0</v>
      </c>
      <c r="M504" s="263">
        <f>Manning!M509</f>
        <v>0</v>
      </c>
      <c r="N504" s="263">
        <f>Manning!N509</f>
        <v>0</v>
      </c>
      <c r="O504" s="263">
        <f>Manning!O509</f>
        <v>0</v>
      </c>
      <c r="P504" s="263">
        <f>Manning!P509</f>
        <v>0</v>
      </c>
      <c r="Q504" s="263">
        <f>Manning!Q509</f>
        <v>0</v>
      </c>
      <c r="R504" s="263">
        <f>Manning!R509</f>
        <v>0</v>
      </c>
      <c r="S504" s="263">
        <f>Manning!S509</f>
        <v>0</v>
      </c>
      <c r="T504" s="263">
        <f>Manning!T509</f>
        <v>0</v>
      </c>
      <c r="U504" s="263">
        <f>Manning!U509</f>
        <v>4</v>
      </c>
      <c r="V504" s="263">
        <f>Manning!W509</f>
        <v>4</v>
      </c>
      <c r="W504" s="152"/>
      <c r="X504" s="516">
        <f>K504*'Salary Level'!$M509</f>
        <v>0</v>
      </c>
      <c r="Y504" s="516">
        <f>L504*'Salary Level'!$M509</f>
        <v>0</v>
      </c>
      <c r="Z504" s="516">
        <f>M504*'Salary Level'!$M509</f>
        <v>0</v>
      </c>
      <c r="AA504" s="516">
        <f>N504*'Salary Level'!$M509</f>
        <v>0</v>
      </c>
      <c r="AB504" s="516">
        <f>O504*'Salary Level'!$M509</f>
        <v>0</v>
      </c>
      <c r="AC504" s="516">
        <f>P504*'Salary Level'!$M509</f>
        <v>0</v>
      </c>
      <c r="AD504" s="498">
        <f>Q504*'Salary Level'!$M509</f>
        <v>0</v>
      </c>
      <c r="AE504" s="498">
        <f>R504*'Salary Level'!$M509</f>
        <v>0</v>
      </c>
      <c r="AF504" s="498">
        <f>S504*'Salary Level'!$M509</f>
        <v>0</v>
      </c>
      <c r="AG504" s="498">
        <f>T504*'Salary Level'!$M509</f>
        <v>0</v>
      </c>
      <c r="AH504" s="498">
        <f>U504*'Salary Level'!$M509</f>
        <v>11360</v>
      </c>
      <c r="AI504" s="498">
        <f>V504*'Salary Level'!$M509</f>
        <v>11360</v>
      </c>
      <c r="AJ504" s="498">
        <f>V504*'Salary Level'!$M509</f>
        <v>11360</v>
      </c>
      <c r="AK504" s="602">
        <f t="shared" si="48"/>
        <v>34080</v>
      </c>
    </row>
    <row r="505" spans="1:37" ht="15" customHeight="1">
      <c r="A505" s="442"/>
      <c r="B505" s="457"/>
      <c r="C505" s="245"/>
      <c r="D505" s="211"/>
      <c r="E505" s="214" t="str">
        <f>Manning!E510</f>
        <v>GUARD</v>
      </c>
      <c r="F505" s="214">
        <f>Manning!F510</f>
        <v>0</v>
      </c>
      <c r="G505" s="263">
        <f>Manning!H510</f>
        <v>4</v>
      </c>
      <c r="H505" s="263" t="str">
        <f>Manning!I510</f>
        <v>L</v>
      </c>
      <c r="I505" s="263" t="str">
        <f>Manning!J510</f>
        <v>L7</v>
      </c>
      <c r="J505" s="263"/>
      <c r="K505" s="263">
        <f>Manning!K510</f>
        <v>0</v>
      </c>
      <c r="L505" s="263">
        <f>Manning!L510</f>
        <v>0</v>
      </c>
      <c r="M505" s="263">
        <f>Manning!M510</f>
        <v>0</v>
      </c>
      <c r="N505" s="263">
        <f>Manning!N510</f>
        <v>0</v>
      </c>
      <c r="O505" s="263">
        <f>Manning!O510</f>
        <v>0</v>
      </c>
      <c r="P505" s="263">
        <f>Manning!P510</f>
        <v>0</v>
      </c>
      <c r="Q505" s="263">
        <f>Manning!Q510</f>
        <v>0</v>
      </c>
      <c r="R505" s="263">
        <f>Manning!R510</f>
        <v>0</v>
      </c>
      <c r="S505" s="263">
        <f>Manning!S510</f>
        <v>0</v>
      </c>
      <c r="T505" s="263">
        <f>Manning!T510</f>
        <v>0</v>
      </c>
      <c r="U505" s="263">
        <f>Manning!U510</f>
        <v>2</v>
      </c>
      <c r="V505" s="263">
        <f>Manning!W510</f>
        <v>4</v>
      </c>
      <c r="W505" s="152"/>
      <c r="X505" s="516">
        <f>K505*'Salary Level'!$M510</f>
        <v>0</v>
      </c>
      <c r="Y505" s="516">
        <f>L505*'Salary Level'!$M510</f>
        <v>0</v>
      </c>
      <c r="Z505" s="516">
        <f>M505*'Salary Level'!$M510</f>
        <v>0</v>
      </c>
      <c r="AA505" s="516">
        <f>N505*'Salary Level'!$M510</f>
        <v>0</v>
      </c>
      <c r="AB505" s="516">
        <f>O505*'Salary Level'!$M510</f>
        <v>0</v>
      </c>
      <c r="AC505" s="516">
        <f>P505*'Salary Level'!$M510</f>
        <v>0</v>
      </c>
      <c r="AD505" s="498">
        <f>Q505*'Salary Level'!$M510</f>
        <v>0</v>
      </c>
      <c r="AE505" s="498">
        <f>R505*'Salary Level'!$M510</f>
        <v>0</v>
      </c>
      <c r="AF505" s="498">
        <f>S505*'Salary Level'!$M510</f>
        <v>0</v>
      </c>
      <c r="AG505" s="498">
        <f>T505*'Salary Level'!$M510</f>
        <v>0</v>
      </c>
      <c r="AH505" s="498">
        <f>U505*'Salary Level'!$M510</f>
        <v>5680</v>
      </c>
      <c r="AI505" s="498">
        <f>V505*'Salary Level'!$M510</f>
        <v>11360</v>
      </c>
      <c r="AJ505" s="498">
        <f>V505*'Salary Level'!$M510</f>
        <v>11360</v>
      </c>
      <c r="AK505" s="602">
        <f t="shared" si="48"/>
        <v>28400</v>
      </c>
    </row>
    <row r="506" spans="1:37" ht="15" customHeight="1">
      <c r="A506" s="442"/>
      <c r="B506" s="457"/>
      <c r="C506" s="245"/>
      <c r="D506" s="211"/>
      <c r="E506" s="214" t="str">
        <f>Manning!E511</f>
        <v>ADDITIONAL POSITION 1</v>
      </c>
      <c r="F506" s="214"/>
      <c r="G506" s="263">
        <f>Manning!H511</f>
        <v>0</v>
      </c>
      <c r="H506" s="263" t="str">
        <f>Manning!I511</f>
        <v>L</v>
      </c>
      <c r="I506" s="263">
        <f>Manning!J511</f>
        <v>0</v>
      </c>
      <c r="J506" s="263"/>
      <c r="K506" s="263">
        <f>Manning!K511</f>
        <v>0</v>
      </c>
      <c r="L506" s="263">
        <f>Manning!L511</f>
        <v>0</v>
      </c>
      <c r="M506" s="263">
        <f>Manning!M511</f>
        <v>0</v>
      </c>
      <c r="N506" s="263">
        <f>Manning!N511</f>
        <v>0</v>
      </c>
      <c r="O506" s="263">
        <f>Manning!O511</f>
        <v>0</v>
      </c>
      <c r="P506" s="263">
        <f>Manning!P511</f>
        <v>0</v>
      </c>
      <c r="Q506" s="263">
        <f>Manning!Q511</f>
        <v>0</v>
      </c>
      <c r="R506" s="263">
        <f>Manning!R511</f>
        <v>0</v>
      </c>
      <c r="S506" s="263">
        <f>Manning!S511</f>
        <v>0</v>
      </c>
      <c r="T506" s="263">
        <f>Manning!T511</f>
        <v>0</v>
      </c>
      <c r="U506" s="263">
        <f>Manning!U511</f>
        <v>0</v>
      </c>
      <c r="V506" s="263">
        <f>Manning!W511</f>
        <v>0</v>
      </c>
      <c r="W506" s="146"/>
      <c r="X506" s="498">
        <f>K506*'Salary Level'!$M511</f>
        <v>0</v>
      </c>
      <c r="Y506" s="498">
        <f>L506*'Salary Level'!$M511</f>
        <v>0</v>
      </c>
      <c r="Z506" s="498">
        <f>M506*'Salary Level'!$M511</f>
        <v>0</v>
      </c>
      <c r="AA506" s="498">
        <f>N506*'Salary Level'!$M511</f>
        <v>0</v>
      </c>
      <c r="AB506" s="498">
        <f>O506*'Salary Level'!$M511</f>
        <v>0</v>
      </c>
      <c r="AC506" s="498">
        <f>P506*'Salary Level'!$M511</f>
        <v>0</v>
      </c>
      <c r="AD506" s="498">
        <f>Q506*'Salary Level'!$M511</f>
        <v>0</v>
      </c>
      <c r="AE506" s="498">
        <f>R506*'Salary Level'!$M511</f>
        <v>0</v>
      </c>
      <c r="AF506" s="498">
        <f>S506*'Salary Level'!$M511</f>
        <v>0</v>
      </c>
      <c r="AG506" s="498">
        <f>T506*'Salary Level'!$M511</f>
        <v>0</v>
      </c>
      <c r="AH506" s="498">
        <f>U506*'Salary Level'!$M511</f>
        <v>0</v>
      </c>
      <c r="AI506" s="498">
        <f>V506*'Salary Level'!$M511</f>
        <v>0</v>
      </c>
      <c r="AJ506" s="498">
        <f>V506*'Salary Level'!$M511</f>
        <v>0</v>
      </c>
      <c r="AK506" s="602">
        <f t="shared" si="48"/>
        <v>0</v>
      </c>
    </row>
    <row r="507" spans="1:37" ht="15" customHeight="1">
      <c r="A507" s="442"/>
      <c r="B507" s="457"/>
      <c r="C507" s="245"/>
      <c r="D507" s="211"/>
      <c r="E507" s="214" t="str">
        <f>Manning!E512</f>
        <v>ADDITIONAL POSITION 2</v>
      </c>
      <c r="F507" s="214"/>
      <c r="G507" s="263">
        <f>Manning!H512</f>
        <v>0</v>
      </c>
      <c r="H507" s="263" t="str">
        <f>Manning!I512</f>
        <v>L</v>
      </c>
      <c r="I507" s="263">
        <f>Manning!J512</f>
        <v>0</v>
      </c>
      <c r="J507" s="263"/>
      <c r="K507" s="263">
        <f>Manning!K512</f>
        <v>0</v>
      </c>
      <c r="L507" s="263">
        <f>Manning!L512</f>
        <v>0</v>
      </c>
      <c r="M507" s="263">
        <f>Manning!M512</f>
        <v>0</v>
      </c>
      <c r="N507" s="263">
        <f>Manning!N512</f>
        <v>0</v>
      </c>
      <c r="O507" s="263">
        <f>Manning!O512</f>
        <v>0</v>
      </c>
      <c r="P507" s="263">
        <f>Manning!P512</f>
        <v>0</v>
      </c>
      <c r="Q507" s="263">
        <f>Manning!Q512</f>
        <v>0</v>
      </c>
      <c r="R507" s="263">
        <f>Manning!R512</f>
        <v>0</v>
      </c>
      <c r="S507" s="263">
        <f>Manning!S512</f>
        <v>0</v>
      </c>
      <c r="T507" s="263">
        <f>Manning!T512</f>
        <v>0</v>
      </c>
      <c r="U507" s="263">
        <f>Manning!U512</f>
        <v>0</v>
      </c>
      <c r="V507" s="263">
        <f>Manning!W512</f>
        <v>0</v>
      </c>
      <c r="W507" s="146"/>
      <c r="X507" s="498">
        <f>K507*'Salary Level'!$M512</f>
        <v>0</v>
      </c>
      <c r="Y507" s="498">
        <f>L507*'Salary Level'!$M512</f>
        <v>0</v>
      </c>
      <c r="Z507" s="498">
        <f>M507*'Salary Level'!$M512</f>
        <v>0</v>
      </c>
      <c r="AA507" s="498">
        <f>N507*'Salary Level'!$M512</f>
        <v>0</v>
      </c>
      <c r="AB507" s="498">
        <f>O507*'Salary Level'!$M512</f>
        <v>0</v>
      </c>
      <c r="AC507" s="498">
        <f>P507*'Salary Level'!$M512</f>
        <v>0</v>
      </c>
      <c r="AD507" s="498">
        <f>Q507*'Salary Level'!$M512</f>
        <v>0</v>
      </c>
      <c r="AE507" s="498">
        <f>R507*'Salary Level'!$M512</f>
        <v>0</v>
      </c>
      <c r="AF507" s="498">
        <f>S507*'Salary Level'!$M512</f>
        <v>0</v>
      </c>
      <c r="AG507" s="498">
        <f>T507*'Salary Level'!$M512</f>
        <v>0</v>
      </c>
      <c r="AH507" s="498">
        <f>U507*'Salary Level'!$M512</f>
        <v>0</v>
      </c>
      <c r="AI507" s="498">
        <f>V507*'Salary Level'!$M512</f>
        <v>0</v>
      </c>
      <c r="AJ507" s="498">
        <f>V507*'Salary Level'!$M512</f>
        <v>0</v>
      </c>
      <c r="AK507" s="602">
        <f t="shared" si="48"/>
        <v>0</v>
      </c>
    </row>
    <row r="508" spans="1:37" ht="15" customHeight="1">
      <c r="A508" s="442"/>
      <c r="B508" s="457"/>
      <c r="C508" s="245"/>
      <c r="D508" s="211"/>
      <c r="E508" s="244"/>
      <c r="F508" s="244"/>
      <c r="G508" s="244"/>
      <c r="H508" s="244"/>
      <c r="I508" s="244"/>
      <c r="J508" s="244"/>
      <c r="K508" s="285"/>
      <c r="L508" s="285"/>
      <c r="M508" s="285"/>
      <c r="N508" s="285"/>
      <c r="O508" s="285"/>
      <c r="P508" s="285"/>
      <c r="Q508" s="285"/>
      <c r="R508" s="285"/>
      <c r="S508" s="285"/>
      <c r="T508" s="285"/>
      <c r="U508" s="285"/>
      <c r="V508" s="285"/>
      <c r="W508" s="108"/>
      <c r="X508" s="196"/>
      <c r="Y508" s="196"/>
      <c r="Z508" s="196"/>
      <c r="AA508" s="196"/>
      <c r="AB508" s="196"/>
      <c r="AC508" s="196"/>
      <c r="AD508" s="196"/>
      <c r="AE508" s="196"/>
      <c r="AF508" s="196"/>
      <c r="AG508" s="196"/>
      <c r="AH508" s="196"/>
      <c r="AI508" s="196"/>
      <c r="AJ508" s="196"/>
      <c r="AK508" s="602">
        <f t="shared" si="48"/>
        <v>0</v>
      </c>
    </row>
    <row r="509" spans="1:37" ht="15" customHeight="1">
      <c r="A509" s="442"/>
      <c r="B509" s="457"/>
      <c r="C509" s="245"/>
      <c r="D509" s="211"/>
      <c r="E509" s="221" t="str">
        <f>"TOTAL "&amp;E496</f>
        <v>TOTAL SECURITY</v>
      </c>
      <c r="F509" s="221"/>
      <c r="G509" s="226">
        <f>SUM(G497:G508)</f>
        <v>15</v>
      </c>
      <c r="H509" s="221"/>
      <c r="I509" s="221"/>
      <c r="J509" s="221"/>
      <c r="K509" s="226">
        <f>Manning!K514</f>
        <v>0</v>
      </c>
      <c r="L509" s="226">
        <f>Manning!L514</f>
        <v>0</v>
      </c>
      <c r="M509" s="226">
        <f>Manning!M514</f>
        <v>0</v>
      </c>
      <c r="N509" s="226">
        <f>Manning!N514</f>
        <v>0</v>
      </c>
      <c r="O509" s="226">
        <f>Manning!O514</f>
        <v>0</v>
      </c>
      <c r="P509" s="226">
        <f>Manning!P514</f>
        <v>0</v>
      </c>
      <c r="Q509" s="226">
        <f>Manning!Q514</f>
        <v>0</v>
      </c>
      <c r="R509" s="226">
        <f>Manning!R514</f>
        <v>0</v>
      </c>
      <c r="S509" s="226">
        <f>Manning!S514</f>
        <v>0</v>
      </c>
      <c r="T509" s="226">
        <f>Manning!T514</f>
        <v>1</v>
      </c>
      <c r="U509" s="226">
        <f>Manning!U514</f>
        <v>10</v>
      </c>
      <c r="V509" s="226">
        <f>Manning!W514</f>
        <v>15</v>
      </c>
      <c r="W509" s="122"/>
      <c r="X509" s="539">
        <f>SUM(X497:X508)</f>
        <v>0</v>
      </c>
      <c r="Y509" s="539">
        <f t="shared" ref="Y509:AI509" si="52">SUM(Y497:Y508)</f>
        <v>0</v>
      </c>
      <c r="Z509" s="539">
        <f t="shared" si="52"/>
        <v>0</v>
      </c>
      <c r="AA509" s="539">
        <f t="shared" si="52"/>
        <v>0</v>
      </c>
      <c r="AB509" s="539">
        <f t="shared" si="52"/>
        <v>0</v>
      </c>
      <c r="AC509" s="539">
        <f t="shared" si="52"/>
        <v>0</v>
      </c>
      <c r="AD509" s="539">
        <f t="shared" si="52"/>
        <v>0</v>
      </c>
      <c r="AE509" s="539">
        <f t="shared" si="52"/>
        <v>0</v>
      </c>
      <c r="AF509" s="539">
        <f t="shared" si="52"/>
        <v>0</v>
      </c>
      <c r="AG509" s="539">
        <f t="shared" si="52"/>
        <v>14200</v>
      </c>
      <c r="AH509" s="539">
        <f t="shared" si="52"/>
        <v>48280</v>
      </c>
      <c r="AI509" s="539">
        <f t="shared" si="52"/>
        <v>73130</v>
      </c>
      <c r="AJ509" s="539">
        <f>SUM(AJ497:AJ508)</f>
        <v>73130</v>
      </c>
      <c r="AK509" s="602">
        <f t="shared" si="48"/>
        <v>208740</v>
      </c>
    </row>
    <row r="510" spans="1:37" ht="15" customHeight="1">
      <c r="A510" s="442"/>
      <c r="B510" s="457"/>
      <c r="C510" s="461" t="str">
        <f>"TOTAL "&amp;C445</f>
        <v>TOTAL FINANCE DIVISION</v>
      </c>
      <c r="D510" s="459"/>
      <c r="E510" s="459"/>
      <c r="F510" s="463"/>
      <c r="G510" s="464">
        <f>+G509+G494+G484+G474</f>
        <v>44</v>
      </c>
      <c r="H510" s="461"/>
      <c r="I510" s="461"/>
      <c r="J510" s="461"/>
      <c r="K510" s="464">
        <f>Manning!K515</f>
        <v>0</v>
      </c>
      <c r="L510" s="464">
        <f>Manning!L515</f>
        <v>0</v>
      </c>
      <c r="M510" s="464">
        <f>Manning!M515</f>
        <v>0</v>
      </c>
      <c r="N510" s="464">
        <f>Manning!N515</f>
        <v>0</v>
      </c>
      <c r="O510" s="464">
        <f>Manning!O515</f>
        <v>0</v>
      </c>
      <c r="P510" s="464">
        <f>Manning!P515</f>
        <v>0</v>
      </c>
      <c r="Q510" s="464">
        <f>Manning!Q515</f>
        <v>1</v>
      </c>
      <c r="R510" s="464">
        <f>Manning!R515</f>
        <v>2</v>
      </c>
      <c r="S510" s="464">
        <f>Manning!S515</f>
        <v>6</v>
      </c>
      <c r="T510" s="464">
        <f>Manning!T515</f>
        <v>13</v>
      </c>
      <c r="U510" s="464">
        <f>Manning!U515</f>
        <v>27</v>
      </c>
      <c r="V510" s="464">
        <f>Manning!W515</f>
        <v>44</v>
      </c>
      <c r="W510" s="72"/>
      <c r="X510" s="496">
        <f t="shared" ref="X510:AI510" si="53">X509+X494+X484+X474</f>
        <v>0</v>
      </c>
      <c r="Y510" s="496">
        <f t="shared" si="53"/>
        <v>0</v>
      </c>
      <c r="Z510" s="496">
        <f t="shared" si="53"/>
        <v>0</v>
      </c>
      <c r="AA510" s="496">
        <f t="shared" si="53"/>
        <v>0</v>
      </c>
      <c r="AB510" s="496">
        <f t="shared" si="53"/>
        <v>0</v>
      </c>
      <c r="AC510" s="496">
        <f t="shared" si="53"/>
        <v>0</v>
      </c>
      <c r="AD510" s="496">
        <f>AD509+AD494+AD484+AD474</f>
        <v>10650</v>
      </c>
      <c r="AE510" s="496">
        <f t="shared" si="53"/>
        <v>46150</v>
      </c>
      <c r="AF510" s="496">
        <f t="shared" si="53"/>
        <v>85910</v>
      </c>
      <c r="AG510" s="496">
        <f t="shared" si="53"/>
        <v>154070</v>
      </c>
      <c r="AH510" s="496">
        <f t="shared" si="53"/>
        <v>212290</v>
      </c>
      <c r="AI510" s="496">
        <f t="shared" si="53"/>
        <v>295360</v>
      </c>
      <c r="AJ510" s="496">
        <f>AJ509+AJ494+AJ484+AJ474</f>
        <v>295360</v>
      </c>
      <c r="AK510" s="602">
        <f t="shared" si="48"/>
        <v>1099790</v>
      </c>
    </row>
    <row r="511" spans="1:37" ht="15" customHeight="1">
      <c r="A511" s="442"/>
      <c r="B511" s="245"/>
      <c r="C511" s="245"/>
      <c r="D511" s="242"/>
      <c r="E511" s="230"/>
      <c r="F511" s="230"/>
      <c r="G511" s="230"/>
      <c r="H511" s="230"/>
      <c r="I511" s="230"/>
      <c r="J511" s="230"/>
      <c r="K511" s="281"/>
      <c r="L511" s="281"/>
      <c r="M511" s="281"/>
      <c r="N511" s="281"/>
      <c r="O511" s="281"/>
      <c r="P511" s="281"/>
      <c r="Q511" s="281"/>
      <c r="R511" s="281"/>
      <c r="S511" s="281"/>
      <c r="T511" s="281"/>
      <c r="U511" s="281"/>
      <c r="V511" s="281"/>
      <c r="W511" s="65"/>
      <c r="X511" s="526"/>
      <c r="Y511" s="526"/>
      <c r="Z511" s="526"/>
      <c r="AA511" s="526"/>
      <c r="AB511" s="526"/>
      <c r="AC511" s="526"/>
      <c r="AD511" s="526"/>
      <c r="AE511" s="526"/>
      <c r="AF511" s="526"/>
      <c r="AG511" s="526"/>
      <c r="AH511" s="526"/>
      <c r="AI511" s="526"/>
      <c r="AJ511" s="527"/>
      <c r="AK511" s="602">
        <f t="shared" si="48"/>
        <v>0</v>
      </c>
    </row>
    <row r="512" spans="1:37" ht="15" customHeight="1">
      <c r="A512" s="442"/>
      <c r="B512" s="457"/>
      <c r="C512" s="458" t="str">
        <f>Manning!C517</f>
        <v>SALES AND MARKETING DIVISION</v>
      </c>
      <c r="D512" s="459"/>
      <c r="E512" s="212"/>
      <c r="F512" s="212"/>
      <c r="G512" s="212"/>
      <c r="H512" s="212"/>
      <c r="I512" s="212"/>
      <c r="J512" s="212"/>
      <c r="K512" s="276"/>
      <c r="L512" s="276"/>
      <c r="M512" s="276"/>
      <c r="N512" s="276"/>
      <c r="O512" s="276"/>
      <c r="P512" s="276"/>
      <c r="Q512" s="276"/>
      <c r="R512" s="276"/>
      <c r="S512" s="276"/>
      <c r="T512" s="276"/>
      <c r="U512" s="276"/>
      <c r="V512" s="276"/>
      <c r="W512" s="71"/>
      <c r="X512" s="540"/>
      <c r="Y512" s="540"/>
      <c r="Z512" s="540"/>
      <c r="AA512" s="540"/>
      <c r="AB512" s="540"/>
      <c r="AC512" s="540"/>
      <c r="AD512" s="540"/>
      <c r="AE512" s="540"/>
      <c r="AF512" s="540"/>
      <c r="AG512" s="540"/>
      <c r="AH512" s="540"/>
      <c r="AI512" s="540"/>
      <c r="AJ512" s="540"/>
      <c r="AK512" s="602">
        <f t="shared" si="48"/>
        <v>0</v>
      </c>
    </row>
    <row r="513" spans="1:37" ht="15" customHeight="1">
      <c r="A513" s="442"/>
      <c r="B513" s="457"/>
      <c r="C513" s="245"/>
      <c r="D513" s="262"/>
      <c r="E513" s="249" t="str">
        <f>Manning!E518</f>
        <v xml:space="preserve">SALES &amp; MARKETING  </v>
      </c>
      <c r="F513" s="249">
        <f>Manning!F518</f>
        <v>0</v>
      </c>
      <c r="G513" s="249"/>
      <c r="H513" s="249"/>
      <c r="I513" s="249"/>
      <c r="J513" s="249"/>
      <c r="K513" s="287"/>
      <c r="L513" s="287"/>
      <c r="M513" s="287"/>
      <c r="N513" s="287"/>
      <c r="O513" s="287"/>
      <c r="P513" s="287"/>
      <c r="Q513" s="287"/>
      <c r="R513" s="287"/>
      <c r="S513" s="287"/>
      <c r="T513" s="287"/>
      <c r="U513" s="287"/>
      <c r="V513" s="287"/>
      <c r="W513" s="114"/>
      <c r="X513" s="541"/>
      <c r="Y513" s="541"/>
      <c r="Z513" s="541"/>
      <c r="AA513" s="541"/>
      <c r="AB513" s="541"/>
      <c r="AC513" s="541"/>
      <c r="AD513" s="541"/>
      <c r="AE513" s="541"/>
      <c r="AF513" s="541"/>
      <c r="AG513" s="541"/>
      <c r="AH513" s="541"/>
      <c r="AI513" s="541"/>
      <c r="AJ513" s="541"/>
      <c r="AK513" s="602">
        <f t="shared" si="48"/>
        <v>0</v>
      </c>
    </row>
    <row r="514" spans="1:37" ht="15" customHeight="1">
      <c r="A514" s="442"/>
      <c r="B514" s="457"/>
      <c r="C514" s="245"/>
      <c r="D514" s="211"/>
      <c r="E514" s="213"/>
      <c r="F514" s="213"/>
      <c r="G514" s="213"/>
      <c r="H514" s="213"/>
      <c r="I514" s="213"/>
      <c r="J514" s="213"/>
      <c r="K514" s="277"/>
      <c r="L514" s="277"/>
      <c r="M514" s="277"/>
      <c r="N514" s="277"/>
      <c r="O514" s="277"/>
      <c r="P514" s="277"/>
      <c r="Q514" s="277"/>
      <c r="R514" s="277"/>
      <c r="S514" s="277"/>
      <c r="T514" s="277"/>
      <c r="U514" s="277"/>
      <c r="V514" s="277"/>
      <c r="W514" s="55"/>
      <c r="X514" s="497"/>
      <c r="Y514" s="497"/>
      <c r="Z514" s="497"/>
      <c r="AA514" s="497"/>
      <c r="AB514" s="497"/>
      <c r="AC514" s="497"/>
      <c r="AD514" s="497"/>
      <c r="AE514" s="497"/>
      <c r="AF514" s="497"/>
      <c r="AG514" s="497"/>
      <c r="AH514" s="497"/>
      <c r="AI514" s="497"/>
      <c r="AJ514" s="497"/>
      <c r="AK514" s="602">
        <f t="shared" si="48"/>
        <v>0</v>
      </c>
    </row>
    <row r="515" spans="1:37" ht="15" customHeight="1">
      <c r="A515" s="442"/>
      <c r="B515" s="457"/>
      <c r="C515" s="245"/>
      <c r="D515" s="211"/>
      <c r="E515" s="214" t="str">
        <f>Manning!E520</f>
        <v>DIRECTOR OF SALES &amp; MARKETING</v>
      </c>
      <c r="F515" s="214">
        <f>Manning!F520</f>
        <v>0</v>
      </c>
      <c r="G515" s="263">
        <f>Manning!H520</f>
        <v>1</v>
      </c>
      <c r="H515" s="263" t="str">
        <f>Manning!I520</f>
        <v>LEX</v>
      </c>
      <c r="I515" s="263" t="str">
        <f>Manning!J520</f>
        <v>Excom/L2</v>
      </c>
      <c r="J515" s="263"/>
      <c r="K515" s="263">
        <f>Manning!K520</f>
        <v>0</v>
      </c>
      <c r="L515" s="263">
        <f>Manning!L520</f>
        <v>0</v>
      </c>
      <c r="M515" s="263">
        <f>Manning!M520</f>
        <v>0</v>
      </c>
      <c r="N515" s="263">
        <f>Manning!N520</f>
        <v>0</v>
      </c>
      <c r="O515" s="263">
        <f>Manning!O520</f>
        <v>0</v>
      </c>
      <c r="P515" s="263">
        <f>Manning!P520</f>
        <v>0</v>
      </c>
      <c r="Q515" s="263">
        <f>Manning!Q520</f>
        <v>0</v>
      </c>
      <c r="R515" s="263">
        <f>Manning!R520</f>
        <v>0</v>
      </c>
      <c r="S515" s="263">
        <f>Manning!S520</f>
        <v>1</v>
      </c>
      <c r="T515" s="263">
        <f>Manning!T520</f>
        <v>1</v>
      </c>
      <c r="U515" s="263">
        <f>Manning!U520</f>
        <v>1</v>
      </c>
      <c r="V515" s="263">
        <f>Manning!W520</f>
        <v>1</v>
      </c>
      <c r="W515" s="147"/>
      <c r="X515" s="498">
        <f>K515*'Salary Level'!$M520</f>
        <v>0</v>
      </c>
      <c r="Y515" s="498">
        <f>L515*'Salary Level'!$M520</f>
        <v>0</v>
      </c>
      <c r="Z515" s="498">
        <f>M515*'Salary Level'!$M520</f>
        <v>0</v>
      </c>
      <c r="AA515" s="498">
        <f>N515*'Salary Level'!$M520</f>
        <v>0</v>
      </c>
      <c r="AB515" s="498">
        <f>O515*'Salary Level'!$M520</f>
        <v>0</v>
      </c>
      <c r="AC515" s="498">
        <f>P515*'Salary Level'!$M520</f>
        <v>0</v>
      </c>
      <c r="AD515" s="498">
        <f>Q515*'Salary Level'!$M520</f>
        <v>0</v>
      </c>
      <c r="AE515" s="498">
        <f>R515*'Salary Level'!$M520</f>
        <v>0</v>
      </c>
      <c r="AF515" s="498">
        <f>S515*'Salary Level'!$M520</f>
        <v>35500</v>
      </c>
      <c r="AG515" s="498">
        <f>T515*'Salary Level'!$M520</f>
        <v>35500</v>
      </c>
      <c r="AH515" s="498">
        <f>U515*'Salary Level'!$M520</f>
        <v>35500</v>
      </c>
      <c r="AI515" s="498">
        <f>V515*'Salary Level'!$M520</f>
        <v>35500</v>
      </c>
      <c r="AJ515" s="498">
        <f>V515*'Salary Level'!$M520</f>
        <v>35500</v>
      </c>
      <c r="AK515" s="602">
        <f t="shared" si="48"/>
        <v>177500</v>
      </c>
    </row>
    <row r="516" spans="1:37" ht="15" customHeight="1">
      <c r="A516" s="442"/>
      <c r="B516" s="457"/>
      <c r="C516" s="245"/>
      <c r="D516" s="211"/>
      <c r="E516" s="214" t="str">
        <f>Manning!E521</f>
        <v>DIRECTOR OF SALES</v>
      </c>
      <c r="F516" s="214">
        <f>Manning!F521</f>
        <v>0</v>
      </c>
      <c r="G516" s="263">
        <f>Manning!H521</f>
        <v>1</v>
      </c>
      <c r="H516" s="263" t="str">
        <f>Manning!I521</f>
        <v>L</v>
      </c>
      <c r="I516" s="263" t="str">
        <f>Manning!J521</f>
        <v>L3</v>
      </c>
      <c r="J516" s="263"/>
      <c r="K516" s="263">
        <f>Manning!K521</f>
        <v>0</v>
      </c>
      <c r="L516" s="263">
        <f>Manning!L521</f>
        <v>0</v>
      </c>
      <c r="M516" s="263">
        <f>Manning!M521</f>
        <v>0</v>
      </c>
      <c r="N516" s="263">
        <f>Manning!N521</f>
        <v>0</v>
      </c>
      <c r="O516" s="263">
        <f>Manning!O521</f>
        <v>0</v>
      </c>
      <c r="P516" s="263">
        <f>Manning!P521</f>
        <v>0</v>
      </c>
      <c r="Q516" s="263">
        <f>Manning!Q521</f>
        <v>0</v>
      </c>
      <c r="R516" s="263">
        <f>Manning!R521</f>
        <v>0</v>
      </c>
      <c r="S516" s="263">
        <f>Manning!S521</f>
        <v>1</v>
      </c>
      <c r="T516" s="263">
        <f>Manning!T521</f>
        <v>1</v>
      </c>
      <c r="U516" s="263">
        <f>Manning!U521</f>
        <v>1</v>
      </c>
      <c r="V516" s="263">
        <f>Manning!W521</f>
        <v>1</v>
      </c>
      <c r="W516" s="147"/>
      <c r="X516" s="498">
        <f>K516*'Salary Level'!$M521</f>
        <v>0</v>
      </c>
      <c r="Y516" s="498">
        <f>L516*'Salary Level'!$M521</f>
        <v>0</v>
      </c>
      <c r="Z516" s="498">
        <f>M516*'Salary Level'!$M521</f>
        <v>0</v>
      </c>
      <c r="AA516" s="498">
        <f>N516*'Salary Level'!$M521</f>
        <v>0</v>
      </c>
      <c r="AB516" s="498">
        <f>O516*'Salary Level'!$M521</f>
        <v>0</v>
      </c>
      <c r="AC516" s="498">
        <f>P516*'Salary Level'!$M521</f>
        <v>0</v>
      </c>
      <c r="AD516" s="498">
        <f>Q516*'Salary Level'!$M521</f>
        <v>0</v>
      </c>
      <c r="AE516" s="498">
        <f>R516*'Salary Level'!$M521</f>
        <v>0</v>
      </c>
      <c r="AF516" s="498">
        <f>S516*'Salary Level'!$M521</f>
        <v>17040</v>
      </c>
      <c r="AG516" s="498">
        <f>T516*'Salary Level'!$M521</f>
        <v>17040</v>
      </c>
      <c r="AH516" s="498">
        <f>U516*'Salary Level'!$M521</f>
        <v>17040</v>
      </c>
      <c r="AI516" s="498">
        <f>V516*'Salary Level'!$M521</f>
        <v>17040</v>
      </c>
      <c r="AJ516" s="498">
        <f>V516*'Salary Level'!$M521</f>
        <v>17040</v>
      </c>
      <c r="AK516" s="602">
        <f t="shared" si="48"/>
        <v>85200</v>
      </c>
    </row>
    <row r="517" spans="1:37" ht="15" customHeight="1">
      <c r="A517" s="442"/>
      <c r="B517" s="457"/>
      <c r="C517" s="245"/>
      <c r="D517" s="211"/>
      <c r="E517" s="214" t="str">
        <f>Manning!E522</f>
        <v>ASSISTANT DIRECTOR OF SALES</v>
      </c>
      <c r="F517" s="214">
        <f>Manning!F522</f>
        <v>0</v>
      </c>
      <c r="G517" s="263">
        <f>Manning!H522</f>
        <v>0</v>
      </c>
      <c r="H517" s="263" t="str">
        <f>Manning!I522</f>
        <v>L</v>
      </c>
      <c r="I517" s="263">
        <f>Manning!J522</f>
        <v>0</v>
      </c>
      <c r="J517" s="263"/>
      <c r="K517" s="263">
        <f>Manning!K522</f>
        <v>0</v>
      </c>
      <c r="L517" s="263">
        <f>Manning!L522</f>
        <v>0</v>
      </c>
      <c r="M517" s="263">
        <f>Manning!M522</f>
        <v>0</v>
      </c>
      <c r="N517" s="263">
        <f>Manning!N522</f>
        <v>0</v>
      </c>
      <c r="O517" s="263">
        <f>Manning!O522</f>
        <v>0</v>
      </c>
      <c r="P517" s="263">
        <f>Manning!P522</f>
        <v>0</v>
      </c>
      <c r="Q517" s="263">
        <f>Manning!Q522</f>
        <v>0</v>
      </c>
      <c r="R517" s="263">
        <f>Manning!R522</f>
        <v>0</v>
      </c>
      <c r="S517" s="263">
        <f>Manning!S522</f>
        <v>0</v>
      </c>
      <c r="T517" s="263">
        <f>Manning!T522</f>
        <v>0</v>
      </c>
      <c r="U517" s="263">
        <f>Manning!U522</f>
        <v>0</v>
      </c>
      <c r="V517" s="263">
        <f>Manning!W522</f>
        <v>0</v>
      </c>
      <c r="W517" s="147"/>
      <c r="X517" s="498">
        <f>K517*'Salary Level'!$M522</f>
        <v>0</v>
      </c>
      <c r="Y517" s="498">
        <f>L517*'Salary Level'!$M522</f>
        <v>0</v>
      </c>
      <c r="Z517" s="498">
        <f>M517*'Salary Level'!$M522</f>
        <v>0</v>
      </c>
      <c r="AA517" s="498">
        <f>N517*'Salary Level'!$M522</f>
        <v>0</v>
      </c>
      <c r="AB517" s="498">
        <f>O517*'Salary Level'!$M522</f>
        <v>0</v>
      </c>
      <c r="AC517" s="498">
        <f>P517*'Salary Level'!$M522</f>
        <v>0</v>
      </c>
      <c r="AD517" s="498">
        <f>Q517*'Salary Level'!$M522</f>
        <v>0</v>
      </c>
      <c r="AE517" s="498">
        <f>R517*'Salary Level'!$M522</f>
        <v>0</v>
      </c>
      <c r="AF517" s="498">
        <f>S517*'Salary Level'!$M522</f>
        <v>0</v>
      </c>
      <c r="AG517" s="498">
        <f>T517*'Salary Level'!$M522</f>
        <v>0</v>
      </c>
      <c r="AH517" s="498">
        <f>U517*'Salary Level'!$M522</f>
        <v>0</v>
      </c>
      <c r="AI517" s="498">
        <f>V517*'Salary Level'!$M522</f>
        <v>0</v>
      </c>
      <c r="AJ517" s="498">
        <f>V517*'Salary Level'!$M522</f>
        <v>0</v>
      </c>
      <c r="AK517" s="602">
        <f t="shared" si="48"/>
        <v>0</v>
      </c>
    </row>
    <row r="518" spans="1:37" ht="15" customHeight="1">
      <c r="A518" s="442"/>
      <c r="B518" s="457"/>
      <c r="C518" s="245"/>
      <c r="D518" s="211"/>
      <c r="E518" s="214" t="str">
        <f>Manning!E523</f>
        <v>SENIOR SALES MANAGER</v>
      </c>
      <c r="F518" s="214">
        <f>Manning!F523</f>
        <v>0</v>
      </c>
      <c r="G518" s="263">
        <f>Manning!H523</f>
        <v>2</v>
      </c>
      <c r="H518" s="263" t="str">
        <f>Manning!I523</f>
        <v>L</v>
      </c>
      <c r="I518" s="263" t="str">
        <f>Manning!J523</f>
        <v>L4</v>
      </c>
      <c r="J518" s="263"/>
      <c r="K518" s="263">
        <f>Manning!K523</f>
        <v>0</v>
      </c>
      <c r="L518" s="263">
        <f>Manning!L523</f>
        <v>0</v>
      </c>
      <c r="M518" s="263">
        <f>Manning!M523</f>
        <v>0</v>
      </c>
      <c r="N518" s="263">
        <f>Manning!N523</f>
        <v>0</v>
      </c>
      <c r="O518" s="263">
        <f>Manning!O523</f>
        <v>0</v>
      </c>
      <c r="P518" s="263">
        <f>Manning!P523</f>
        <v>0</v>
      </c>
      <c r="Q518" s="263">
        <f>Manning!Q523</f>
        <v>0</v>
      </c>
      <c r="R518" s="263">
        <f>Manning!R523</f>
        <v>0</v>
      </c>
      <c r="S518" s="263">
        <f>Manning!S523</f>
        <v>0</v>
      </c>
      <c r="T518" s="263">
        <f>Manning!T523</f>
        <v>2</v>
      </c>
      <c r="U518" s="263">
        <f>Manning!U523</f>
        <v>2</v>
      </c>
      <c r="V518" s="263">
        <f>Manning!W523</f>
        <v>2</v>
      </c>
      <c r="W518" s="147"/>
      <c r="X518" s="498">
        <f>K518*'Salary Level'!$M523</f>
        <v>0</v>
      </c>
      <c r="Y518" s="498">
        <f>L518*'Salary Level'!$M523</f>
        <v>0</v>
      </c>
      <c r="Z518" s="498">
        <f>M518*'Salary Level'!$M523</f>
        <v>0</v>
      </c>
      <c r="AA518" s="498">
        <f>N518*'Salary Level'!$M523</f>
        <v>0</v>
      </c>
      <c r="AB518" s="498">
        <f>O518*'Salary Level'!$M523</f>
        <v>0</v>
      </c>
      <c r="AC518" s="498">
        <f>P518*'Salary Level'!$M523</f>
        <v>0</v>
      </c>
      <c r="AD518" s="498">
        <f>Q518*'Salary Level'!$M523</f>
        <v>0</v>
      </c>
      <c r="AE518" s="498">
        <f>R518*'Salary Level'!$M523</f>
        <v>0</v>
      </c>
      <c r="AF518" s="498">
        <f>S518*'Salary Level'!$M523</f>
        <v>0</v>
      </c>
      <c r="AG518" s="498">
        <f>T518*'Salary Level'!$M523</f>
        <v>28400</v>
      </c>
      <c r="AH518" s="498">
        <f>U518*'Salary Level'!$M523</f>
        <v>28400</v>
      </c>
      <c r="AI518" s="498">
        <f>V518*'Salary Level'!$M523</f>
        <v>28400</v>
      </c>
      <c r="AJ518" s="498">
        <f>V518*'Salary Level'!$M523</f>
        <v>28400</v>
      </c>
      <c r="AK518" s="602">
        <f t="shared" si="48"/>
        <v>113600</v>
      </c>
    </row>
    <row r="519" spans="1:37" ht="15" customHeight="1">
      <c r="A519" s="442"/>
      <c r="B519" s="457"/>
      <c r="C519" s="245"/>
      <c r="D519" s="211"/>
      <c r="E519" s="214" t="str">
        <f>Manning!E524</f>
        <v>JAPANESE &amp; KOREAN SALES MANAGER</v>
      </c>
      <c r="F519" s="214">
        <f>Manning!F524</f>
        <v>0</v>
      </c>
      <c r="G519" s="263">
        <f>Manning!H524</f>
        <v>0</v>
      </c>
      <c r="H519" s="263" t="str">
        <f>Manning!I524</f>
        <v>L</v>
      </c>
      <c r="I519" s="263">
        <f>Manning!J524</f>
        <v>0</v>
      </c>
      <c r="J519" s="263"/>
      <c r="K519" s="263">
        <f>Manning!K524</f>
        <v>0</v>
      </c>
      <c r="L519" s="263">
        <f>Manning!L524</f>
        <v>0</v>
      </c>
      <c r="M519" s="263">
        <f>Manning!M524</f>
        <v>0</v>
      </c>
      <c r="N519" s="263">
        <f>Manning!N524</f>
        <v>0</v>
      </c>
      <c r="O519" s="263">
        <f>Manning!O524</f>
        <v>0</v>
      </c>
      <c r="P519" s="263">
        <f>Manning!P524</f>
        <v>0</v>
      </c>
      <c r="Q519" s="263">
        <f>Manning!Q524</f>
        <v>0</v>
      </c>
      <c r="R519" s="263">
        <f>Manning!R524</f>
        <v>0</v>
      </c>
      <c r="S519" s="263">
        <f>Manning!S524</f>
        <v>0</v>
      </c>
      <c r="T519" s="263">
        <f>Manning!T524</f>
        <v>0</v>
      </c>
      <c r="U519" s="263">
        <f>Manning!U524</f>
        <v>0</v>
      </c>
      <c r="V519" s="263">
        <f>Manning!W524</f>
        <v>0</v>
      </c>
      <c r="W519" s="147"/>
      <c r="X519" s="498">
        <f>K519*'Salary Level'!$M524</f>
        <v>0</v>
      </c>
      <c r="Y519" s="498">
        <f>L519*'Salary Level'!$M524</f>
        <v>0</v>
      </c>
      <c r="Z519" s="498">
        <f>M519*'Salary Level'!$M524</f>
        <v>0</v>
      </c>
      <c r="AA519" s="498">
        <f>N519*'Salary Level'!$M524</f>
        <v>0</v>
      </c>
      <c r="AB519" s="498">
        <f>O519*'Salary Level'!$M524</f>
        <v>0</v>
      </c>
      <c r="AC519" s="498">
        <f>P519*'Salary Level'!$M524</f>
        <v>0</v>
      </c>
      <c r="AD519" s="498">
        <f>Q519*'Salary Level'!$M524</f>
        <v>0</v>
      </c>
      <c r="AE519" s="498">
        <f>R519*'Salary Level'!$M524</f>
        <v>0</v>
      </c>
      <c r="AF519" s="498">
        <f>S519*'Salary Level'!$M524</f>
        <v>0</v>
      </c>
      <c r="AG519" s="498">
        <f>T519*'Salary Level'!$M524</f>
        <v>0</v>
      </c>
      <c r="AH519" s="498">
        <f>U519*'Salary Level'!$M524</f>
        <v>0</v>
      </c>
      <c r="AI519" s="498">
        <f>V519*'Salary Level'!$M524</f>
        <v>0</v>
      </c>
      <c r="AJ519" s="498">
        <f>V519*'Salary Level'!$M524</f>
        <v>0</v>
      </c>
      <c r="AK519" s="602">
        <f t="shared" si="48"/>
        <v>0</v>
      </c>
    </row>
    <row r="520" spans="1:37" ht="15" customHeight="1">
      <c r="A520" s="442"/>
      <c r="B520" s="457"/>
      <c r="C520" s="245"/>
      <c r="D520" s="211"/>
      <c r="E520" s="214" t="str">
        <f>Manning!E525</f>
        <v>SALES MANAGER</v>
      </c>
      <c r="F520" s="214">
        <f>Manning!F525</f>
        <v>0</v>
      </c>
      <c r="G520" s="263">
        <f>Manning!H525</f>
        <v>2</v>
      </c>
      <c r="H520" s="263" t="str">
        <f>Manning!I525</f>
        <v>L</v>
      </c>
      <c r="I520" s="263" t="str">
        <f>Manning!J525</f>
        <v>L5</v>
      </c>
      <c r="J520" s="263"/>
      <c r="K520" s="263">
        <f>Manning!K525</f>
        <v>0</v>
      </c>
      <c r="L520" s="263">
        <f>Manning!L525</f>
        <v>0</v>
      </c>
      <c r="M520" s="263">
        <f>Manning!M525</f>
        <v>0</v>
      </c>
      <c r="N520" s="263">
        <f>Manning!N525</f>
        <v>0</v>
      </c>
      <c r="O520" s="263">
        <f>Manning!O525</f>
        <v>0</v>
      </c>
      <c r="P520" s="263">
        <f>Manning!P525</f>
        <v>0</v>
      </c>
      <c r="Q520" s="263">
        <f>Manning!Q525</f>
        <v>0</v>
      </c>
      <c r="R520" s="263">
        <f>Manning!R525</f>
        <v>0</v>
      </c>
      <c r="S520" s="263">
        <f>Manning!S525</f>
        <v>0</v>
      </c>
      <c r="T520" s="263">
        <f>Manning!T525</f>
        <v>2</v>
      </c>
      <c r="U520" s="263">
        <f>Manning!U525</f>
        <v>2</v>
      </c>
      <c r="V520" s="263">
        <f>Manning!W525</f>
        <v>2</v>
      </c>
      <c r="W520" s="147"/>
      <c r="X520" s="498">
        <f>K520*'Salary Level'!$M525</f>
        <v>0</v>
      </c>
      <c r="Y520" s="498">
        <f>L520*'Salary Level'!$M525</f>
        <v>0</v>
      </c>
      <c r="Z520" s="498">
        <f>M520*'Salary Level'!$M525</f>
        <v>0</v>
      </c>
      <c r="AA520" s="498">
        <f>N520*'Salary Level'!$M525</f>
        <v>0</v>
      </c>
      <c r="AB520" s="498">
        <f>O520*'Salary Level'!$M525</f>
        <v>0</v>
      </c>
      <c r="AC520" s="498">
        <f>P520*'Salary Level'!$M525</f>
        <v>0</v>
      </c>
      <c r="AD520" s="498">
        <f>Q520*'Salary Level'!$M525</f>
        <v>0</v>
      </c>
      <c r="AE520" s="498">
        <f>R520*'Salary Level'!$M525</f>
        <v>0</v>
      </c>
      <c r="AF520" s="498">
        <f>S520*'Salary Level'!$M525</f>
        <v>0</v>
      </c>
      <c r="AG520" s="498">
        <f>T520*'Salary Level'!$M525</f>
        <v>14200</v>
      </c>
      <c r="AH520" s="498">
        <f>U520*'Salary Level'!$M525</f>
        <v>14200</v>
      </c>
      <c r="AI520" s="498">
        <f>V520*'Salary Level'!$M525</f>
        <v>14200</v>
      </c>
      <c r="AJ520" s="498">
        <f>V520*'Salary Level'!$M525</f>
        <v>14200</v>
      </c>
      <c r="AK520" s="602">
        <f t="shared" si="48"/>
        <v>56800</v>
      </c>
    </row>
    <row r="521" spans="1:37" ht="15" customHeight="1">
      <c r="A521" s="442"/>
      <c r="B521" s="457"/>
      <c r="C521" s="245"/>
      <c r="D521" s="211"/>
      <c r="E521" s="214" t="str">
        <f>Manning!E526</f>
        <v>SALES EXECUTIVE</v>
      </c>
      <c r="F521" s="214">
        <f>Manning!F526</f>
        <v>0</v>
      </c>
      <c r="G521" s="263">
        <f>Manning!H526</f>
        <v>0</v>
      </c>
      <c r="H521" s="263" t="str">
        <f>Manning!I526</f>
        <v>L</v>
      </c>
      <c r="I521" s="263">
        <f>Manning!J526</f>
        <v>0</v>
      </c>
      <c r="J521" s="263"/>
      <c r="K521" s="263">
        <f>Manning!K526</f>
        <v>0</v>
      </c>
      <c r="L521" s="263">
        <f>Manning!L526</f>
        <v>0</v>
      </c>
      <c r="M521" s="263">
        <f>Manning!M526</f>
        <v>0</v>
      </c>
      <c r="N521" s="263">
        <f>Manning!N526</f>
        <v>0</v>
      </c>
      <c r="O521" s="263">
        <f>Manning!O526</f>
        <v>0</v>
      </c>
      <c r="P521" s="263">
        <f>Manning!P526</f>
        <v>0</v>
      </c>
      <c r="Q521" s="263">
        <f>Manning!Q526</f>
        <v>0</v>
      </c>
      <c r="R521" s="263">
        <f>Manning!R526</f>
        <v>0</v>
      </c>
      <c r="S521" s="263">
        <f>Manning!S526</f>
        <v>0</v>
      </c>
      <c r="T521" s="263">
        <f>Manning!T526</f>
        <v>0</v>
      </c>
      <c r="U521" s="263">
        <f>Manning!U526</f>
        <v>0</v>
      </c>
      <c r="V521" s="263">
        <f>Manning!W526</f>
        <v>0</v>
      </c>
      <c r="W521" s="147"/>
      <c r="X521" s="498">
        <f>K521*'Salary Level'!$M526</f>
        <v>0</v>
      </c>
      <c r="Y521" s="498">
        <f>L521*'Salary Level'!$M526</f>
        <v>0</v>
      </c>
      <c r="Z521" s="498">
        <f>M521*'Salary Level'!$M526</f>
        <v>0</v>
      </c>
      <c r="AA521" s="498">
        <f>N521*'Salary Level'!$M526</f>
        <v>0</v>
      </c>
      <c r="AB521" s="498">
        <f>O521*'Salary Level'!$M526</f>
        <v>0</v>
      </c>
      <c r="AC521" s="498">
        <f>P521*'Salary Level'!$M526</f>
        <v>0</v>
      </c>
      <c r="AD521" s="498">
        <f>Q521*'Salary Level'!$M526</f>
        <v>0</v>
      </c>
      <c r="AE521" s="498">
        <f>R521*'Salary Level'!$M526</f>
        <v>0</v>
      </c>
      <c r="AF521" s="498">
        <f>S521*'Salary Level'!$M526</f>
        <v>0</v>
      </c>
      <c r="AG521" s="498">
        <f>T521*'Salary Level'!$M526</f>
        <v>0</v>
      </c>
      <c r="AH521" s="498">
        <f>U521*'Salary Level'!$M526</f>
        <v>0</v>
      </c>
      <c r="AI521" s="498">
        <f>V521*'Salary Level'!$M526</f>
        <v>0</v>
      </c>
      <c r="AJ521" s="498">
        <f>V521*'Salary Level'!$M526</f>
        <v>0</v>
      </c>
      <c r="AK521" s="602">
        <f t="shared" si="48"/>
        <v>0</v>
      </c>
    </row>
    <row r="522" spans="1:37" ht="15" customHeight="1">
      <c r="A522" s="442"/>
      <c r="B522" s="457"/>
      <c r="C522" s="245"/>
      <c r="D522" s="211"/>
      <c r="E522" s="214" t="str">
        <f>Manning!E527</f>
        <v>SALES COORDINATOR</v>
      </c>
      <c r="F522" s="214">
        <f>Manning!F527</f>
        <v>0</v>
      </c>
      <c r="G522" s="263">
        <f>Manning!H527</f>
        <v>2</v>
      </c>
      <c r="H522" s="263" t="str">
        <f>Manning!I527</f>
        <v>L</v>
      </c>
      <c r="I522" s="263" t="str">
        <f>Manning!J527</f>
        <v>L7</v>
      </c>
      <c r="J522" s="263"/>
      <c r="K522" s="263">
        <f>Manning!K527</f>
        <v>0</v>
      </c>
      <c r="L522" s="263">
        <f>Manning!L527</f>
        <v>0</v>
      </c>
      <c r="M522" s="263">
        <f>Manning!M527</f>
        <v>0</v>
      </c>
      <c r="N522" s="263">
        <f>Manning!N527</f>
        <v>0</v>
      </c>
      <c r="O522" s="263">
        <f>Manning!O527</f>
        <v>0</v>
      </c>
      <c r="P522" s="263">
        <f>Manning!P527</f>
        <v>0</v>
      </c>
      <c r="Q522" s="263">
        <f>Manning!Q527</f>
        <v>0</v>
      </c>
      <c r="R522" s="263">
        <f>Manning!R527</f>
        <v>0</v>
      </c>
      <c r="S522" s="263">
        <f>Manning!S527</f>
        <v>0</v>
      </c>
      <c r="T522" s="263">
        <f>Manning!T527</f>
        <v>2</v>
      </c>
      <c r="U522" s="263">
        <f>Manning!U527</f>
        <v>2</v>
      </c>
      <c r="V522" s="263">
        <f>Manning!W527</f>
        <v>2</v>
      </c>
      <c r="W522" s="147"/>
      <c r="X522" s="498">
        <f>K522*'Salary Level'!$M527</f>
        <v>0</v>
      </c>
      <c r="Y522" s="498">
        <f>L522*'Salary Level'!$M527</f>
        <v>0</v>
      </c>
      <c r="Z522" s="498">
        <f>M522*'Salary Level'!$M527</f>
        <v>0</v>
      </c>
      <c r="AA522" s="498">
        <f>N522*'Salary Level'!$M527</f>
        <v>0</v>
      </c>
      <c r="AB522" s="498">
        <f>O522*'Salary Level'!$M527</f>
        <v>0</v>
      </c>
      <c r="AC522" s="498">
        <f>P522*'Salary Level'!$M527</f>
        <v>0</v>
      </c>
      <c r="AD522" s="498">
        <f>Q522*'Salary Level'!$M527</f>
        <v>0</v>
      </c>
      <c r="AE522" s="498">
        <f>R522*'Salary Level'!$M527</f>
        <v>0</v>
      </c>
      <c r="AF522" s="498">
        <f>S522*'Salary Level'!$M527</f>
        <v>0</v>
      </c>
      <c r="AG522" s="498">
        <f>T522*'Salary Level'!$M527</f>
        <v>8520</v>
      </c>
      <c r="AH522" s="498">
        <f>U522*'Salary Level'!$M527</f>
        <v>8520</v>
      </c>
      <c r="AI522" s="498">
        <f>V522*'Salary Level'!$M527</f>
        <v>8520</v>
      </c>
      <c r="AJ522" s="498">
        <f>V522*'Salary Level'!$M527</f>
        <v>8520</v>
      </c>
      <c r="AK522" s="602">
        <f t="shared" si="48"/>
        <v>34080</v>
      </c>
    </row>
    <row r="523" spans="1:37" ht="15" customHeight="1">
      <c r="A523" s="442"/>
      <c r="B523" s="457"/>
      <c r="C523" s="245"/>
      <c r="D523" s="211"/>
      <c r="E523" s="214" t="str">
        <f>Manning!E528</f>
        <v>MARKETING COORDINATOR</v>
      </c>
      <c r="F523" s="214"/>
      <c r="G523" s="263">
        <f>Manning!H528</f>
        <v>0</v>
      </c>
      <c r="H523" s="263" t="str">
        <f>Manning!I528</f>
        <v>L</v>
      </c>
      <c r="I523" s="263">
        <f>Manning!J528</f>
        <v>0</v>
      </c>
      <c r="J523" s="263"/>
      <c r="K523" s="263">
        <f>Manning!K528</f>
        <v>0</v>
      </c>
      <c r="L523" s="263">
        <f>Manning!L528</f>
        <v>0</v>
      </c>
      <c r="M523" s="263">
        <f>Manning!M528</f>
        <v>0</v>
      </c>
      <c r="N523" s="263">
        <f>Manning!N528</f>
        <v>0</v>
      </c>
      <c r="O523" s="263">
        <f>Manning!O528</f>
        <v>0</v>
      </c>
      <c r="P523" s="263">
        <f>Manning!P528</f>
        <v>0</v>
      </c>
      <c r="Q523" s="263">
        <f>Manning!Q528</f>
        <v>0</v>
      </c>
      <c r="R523" s="263">
        <f>Manning!R528</f>
        <v>0</v>
      </c>
      <c r="S523" s="263">
        <f>Manning!S528</f>
        <v>0</v>
      </c>
      <c r="T523" s="263">
        <f>Manning!T528</f>
        <v>0</v>
      </c>
      <c r="U523" s="263">
        <f>Manning!U528</f>
        <v>0</v>
      </c>
      <c r="V523" s="263">
        <f>Manning!W528</f>
        <v>0</v>
      </c>
      <c r="W523" s="147"/>
      <c r="X523" s="498">
        <f>K523*'Salary Level'!$M528</f>
        <v>0</v>
      </c>
      <c r="Y523" s="498">
        <f>L523*'Salary Level'!$M528</f>
        <v>0</v>
      </c>
      <c r="Z523" s="498">
        <f>M523*'Salary Level'!$M528</f>
        <v>0</v>
      </c>
      <c r="AA523" s="498">
        <f>N523*'Salary Level'!$M528</f>
        <v>0</v>
      </c>
      <c r="AB523" s="498">
        <f>O523*'Salary Level'!$M528</f>
        <v>0</v>
      </c>
      <c r="AC523" s="498">
        <f>P523*'Salary Level'!$M528</f>
        <v>0</v>
      </c>
      <c r="AD523" s="498">
        <f>Q523*'Salary Level'!$M528</f>
        <v>0</v>
      </c>
      <c r="AE523" s="498">
        <f>R523*'Salary Level'!$M528</f>
        <v>0</v>
      </c>
      <c r="AF523" s="498">
        <f>S523*'Salary Level'!$M528</f>
        <v>0</v>
      </c>
      <c r="AG523" s="498">
        <f>T523*'Salary Level'!$M528</f>
        <v>0</v>
      </c>
      <c r="AH523" s="498">
        <f>U523*'Salary Level'!$M528</f>
        <v>0</v>
      </c>
      <c r="AI523" s="498">
        <f>V523*'Salary Level'!$M528</f>
        <v>0</v>
      </c>
      <c r="AJ523" s="498">
        <f>V523*'Salary Level'!$M528</f>
        <v>0</v>
      </c>
      <c r="AK523" s="602">
        <f t="shared" si="48"/>
        <v>0</v>
      </c>
    </row>
    <row r="524" spans="1:37" ht="15" customHeight="1">
      <c r="A524" s="442"/>
      <c r="B524" s="457"/>
      <c r="C524" s="245"/>
      <c r="D524" s="211"/>
      <c r="E524" s="214" t="str">
        <f>Manning!E529</f>
        <v>CHIEF GRAPHIC ARTIST</v>
      </c>
      <c r="F524" s="214"/>
      <c r="G524" s="263">
        <f>Manning!H529</f>
        <v>0</v>
      </c>
      <c r="H524" s="263" t="str">
        <f>Manning!I529</f>
        <v>L</v>
      </c>
      <c r="I524" s="263">
        <f>Manning!J529</f>
        <v>0</v>
      </c>
      <c r="J524" s="263"/>
      <c r="K524" s="263">
        <f>Manning!K529</f>
        <v>0</v>
      </c>
      <c r="L524" s="263">
        <f>Manning!L529</f>
        <v>0</v>
      </c>
      <c r="M524" s="263">
        <f>Manning!M529</f>
        <v>0</v>
      </c>
      <c r="N524" s="263">
        <f>Manning!N529</f>
        <v>0</v>
      </c>
      <c r="O524" s="263">
        <f>Manning!O529</f>
        <v>0</v>
      </c>
      <c r="P524" s="263">
        <f>Manning!P529</f>
        <v>0</v>
      </c>
      <c r="Q524" s="263">
        <f>Manning!Q529</f>
        <v>0</v>
      </c>
      <c r="R524" s="263">
        <f>Manning!R529</f>
        <v>0</v>
      </c>
      <c r="S524" s="263">
        <f>Manning!S529</f>
        <v>0</v>
      </c>
      <c r="T524" s="263">
        <f>Manning!T529</f>
        <v>0</v>
      </c>
      <c r="U524" s="263">
        <f>Manning!U529</f>
        <v>0</v>
      </c>
      <c r="V524" s="263">
        <f>Manning!W529</f>
        <v>0</v>
      </c>
      <c r="W524" s="147"/>
      <c r="X524" s="498">
        <f>K524*'Salary Level'!$M529</f>
        <v>0</v>
      </c>
      <c r="Y524" s="498">
        <f>L524*'Salary Level'!$M529</f>
        <v>0</v>
      </c>
      <c r="Z524" s="498">
        <f>M524*'Salary Level'!$M529</f>
        <v>0</v>
      </c>
      <c r="AA524" s="498">
        <f>N524*'Salary Level'!$M529</f>
        <v>0</v>
      </c>
      <c r="AB524" s="498">
        <f>O524*'Salary Level'!$M529</f>
        <v>0</v>
      </c>
      <c r="AC524" s="498">
        <f>P524*'Salary Level'!$M529</f>
        <v>0</v>
      </c>
      <c r="AD524" s="498">
        <f>Q524*'Salary Level'!$M529</f>
        <v>0</v>
      </c>
      <c r="AE524" s="498">
        <f>R524*'Salary Level'!$M529</f>
        <v>0</v>
      </c>
      <c r="AF524" s="498">
        <f>S524*'Salary Level'!$M529</f>
        <v>0</v>
      </c>
      <c r="AG524" s="498">
        <f>T524*'Salary Level'!$M529</f>
        <v>0</v>
      </c>
      <c r="AH524" s="498">
        <f>U524*'Salary Level'!$M529</f>
        <v>0</v>
      </c>
      <c r="AI524" s="498">
        <f>V524*'Salary Level'!$M529</f>
        <v>0</v>
      </c>
      <c r="AJ524" s="498">
        <f>V524*'Salary Level'!$M529</f>
        <v>0</v>
      </c>
      <c r="AK524" s="602">
        <f t="shared" si="48"/>
        <v>0</v>
      </c>
    </row>
    <row r="525" spans="1:37" ht="15" customHeight="1">
      <c r="A525" s="442"/>
      <c r="B525" s="457"/>
      <c r="C525" s="245"/>
      <c r="D525" s="211"/>
      <c r="E525" s="214" t="str">
        <f>Manning!E530</f>
        <v>GRAPHIC ARTIST</v>
      </c>
      <c r="F525" s="214"/>
      <c r="G525" s="263">
        <f>Manning!H530</f>
        <v>1</v>
      </c>
      <c r="H525" s="263" t="str">
        <f>Manning!I530</f>
        <v>L</v>
      </c>
      <c r="I525" s="263" t="str">
        <f>Manning!J530</f>
        <v>L5</v>
      </c>
      <c r="J525" s="263"/>
      <c r="K525" s="263">
        <f>Manning!K530</f>
        <v>0</v>
      </c>
      <c r="L525" s="263">
        <f>Manning!L530</f>
        <v>0</v>
      </c>
      <c r="M525" s="263">
        <f>Manning!M530</f>
        <v>0</v>
      </c>
      <c r="N525" s="263">
        <f>Manning!N530</f>
        <v>0</v>
      </c>
      <c r="O525" s="263">
        <f>Manning!O530</f>
        <v>0</v>
      </c>
      <c r="P525" s="263">
        <f>Manning!P530</f>
        <v>0</v>
      </c>
      <c r="Q525" s="263">
        <f>Manning!Q530</f>
        <v>0</v>
      </c>
      <c r="R525" s="263">
        <f>Manning!R530</f>
        <v>0</v>
      </c>
      <c r="S525" s="263">
        <f>Manning!S530</f>
        <v>1</v>
      </c>
      <c r="T525" s="263">
        <f>Manning!T530</f>
        <v>1</v>
      </c>
      <c r="U525" s="263">
        <f>Manning!U530</f>
        <v>1</v>
      </c>
      <c r="V525" s="263">
        <f>Manning!W530</f>
        <v>1</v>
      </c>
      <c r="W525" s="147"/>
      <c r="X525" s="498">
        <f>K525*'Salary Level'!$M530</f>
        <v>0</v>
      </c>
      <c r="Y525" s="498">
        <f>L525*'Salary Level'!$M530</f>
        <v>0</v>
      </c>
      <c r="Z525" s="498">
        <f>M525*'Salary Level'!$M530</f>
        <v>0</v>
      </c>
      <c r="AA525" s="498">
        <f>N525*'Salary Level'!$M530</f>
        <v>0</v>
      </c>
      <c r="AB525" s="498">
        <f>O525*'Salary Level'!$M530</f>
        <v>0</v>
      </c>
      <c r="AC525" s="498">
        <f>P525*'Salary Level'!$M530</f>
        <v>0</v>
      </c>
      <c r="AD525" s="498">
        <f>Q525*'Salary Level'!$M530</f>
        <v>0</v>
      </c>
      <c r="AE525" s="498">
        <f>R525*'Salary Level'!$M530</f>
        <v>0</v>
      </c>
      <c r="AF525" s="498">
        <f>S525*'Salary Level'!$M530</f>
        <v>6390</v>
      </c>
      <c r="AG525" s="498">
        <f>T525*'Salary Level'!$M530</f>
        <v>6390</v>
      </c>
      <c r="AH525" s="498">
        <f>U525*'Salary Level'!$M530</f>
        <v>6390</v>
      </c>
      <c r="AI525" s="498">
        <f>V525*'Salary Level'!$M530</f>
        <v>6390</v>
      </c>
      <c r="AJ525" s="498">
        <f>V525*'Salary Level'!$M530</f>
        <v>6390</v>
      </c>
      <c r="AK525" s="602">
        <f t="shared" si="48"/>
        <v>31950</v>
      </c>
    </row>
    <row r="526" spans="1:37" ht="15" customHeight="1">
      <c r="A526" s="442"/>
      <c r="B526" s="457"/>
      <c r="C526" s="245"/>
      <c r="D526" s="211"/>
      <c r="E526" s="214" t="str">
        <f>Manning!E532</f>
        <v>ADDITIONAL POSITION 1</v>
      </c>
      <c r="F526" s="214"/>
      <c r="G526" s="263">
        <f>Manning!H532</f>
        <v>0</v>
      </c>
      <c r="H526" s="263" t="str">
        <f>Manning!I532</f>
        <v>L</v>
      </c>
      <c r="I526" s="263">
        <f>Manning!J532</f>
        <v>0</v>
      </c>
      <c r="J526" s="263"/>
      <c r="K526" s="263">
        <f>Manning!K532</f>
        <v>0</v>
      </c>
      <c r="L526" s="263">
        <f>Manning!L532</f>
        <v>0</v>
      </c>
      <c r="M526" s="263">
        <f>Manning!M532</f>
        <v>0</v>
      </c>
      <c r="N526" s="263">
        <f>Manning!N532</f>
        <v>0</v>
      </c>
      <c r="O526" s="263">
        <f>Manning!O532</f>
        <v>0</v>
      </c>
      <c r="P526" s="263">
        <f>Manning!P532</f>
        <v>0</v>
      </c>
      <c r="Q526" s="263">
        <f>Manning!Q532</f>
        <v>0</v>
      </c>
      <c r="R526" s="263">
        <f>Manning!R532</f>
        <v>0</v>
      </c>
      <c r="S526" s="263">
        <f>Manning!S532</f>
        <v>0</v>
      </c>
      <c r="T526" s="263">
        <f>Manning!T532</f>
        <v>0</v>
      </c>
      <c r="U526" s="263">
        <f>Manning!U532</f>
        <v>0</v>
      </c>
      <c r="V526" s="263">
        <f>Manning!W532</f>
        <v>0</v>
      </c>
      <c r="W526" s="146"/>
      <c r="X526" s="498">
        <f>K526*'Salary Level'!$M532</f>
        <v>0</v>
      </c>
      <c r="Y526" s="498">
        <f>L526*'Salary Level'!$M532</f>
        <v>0</v>
      </c>
      <c r="Z526" s="498">
        <f>M526*'Salary Level'!$M532</f>
        <v>0</v>
      </c>
      <c r="AA526" s="498">
        <f>N526*'Salary Level'!$M532</f>
        <v>0</v>
      </c>
      <c r="AB526" s="498">
        <f>O526*'Salary Level'!$M532</f>
        <v>0</v>
      </c>
      <c r="AC526" s="498">
        <f>P526*'Salary Level'!$M532</f>
        <v>0</v>
      </c>
      <c r="AD526" s="498">
        <f>Q526*'Salary Level'!$M532</f>
        <v>0</v>
      </c>
      <c r="AE526" s="498">
        <f>R526*'Salary Level'!$M532</f>
        <v>0</v>
      </c>
      <c r="AF526" s="498">
        <f>S526*'Salary Level'!$M532</f>
        <v>0</v>
      </c>
      <c r="AG526" s="498">
        <f>T526*'Salary Level'!$M532</f>
        <v>0</v>
      </c>
      <c r="AH526" s="498">
        <f>U526*'Salary Level'!$M532</f>
        <v>0</v>
      </c>
      <c r="AI526" s="498">
        <f>V526*'Salary Level'!$M531</f>
        <v>0</v>
      </c>
      <c r="AJ526" s="498">
        <f>V526*'Salary Level'!$M532</f>
        <v>0</v>
      </c>
      <c r="AK526" s="602">
        <f t="shared" si="48"/>
        <v>0</v>
      </c>
    </row>
    <row r="527" spans="1:37" ht="15" customHeight="1">
      <c r="A527" s="442"/>
      <c r="B527" s="457"/>
      <c r="C527" s="245"/>
      <c r="D527" s="211"/>
      <c r="E527" s="214" t="str">
        <f>Manning!E533</f>
        <v>ADDITIONAL POSITION 2</v>
      </c>
      <c r="F527" s="214"/>
      <c r="G527" s="263">
        <f>Manning!H533</f>
        <v>0</v>
      </c>
      <c r="H527" s="263" t="str">
        <f>Manning!I533</f>
        <v>L</v>
      </c>
      <c r="I527" s="263">
        <f>Manning!J533</f>
        <v>0</v>
      </c>
      <c r="J527" s="263"/>
      <c r="K527" s="263">
        <f>Manning!K533</f>
        <v>0</v>
      </c>
      <c r="L527" s="263">
        <f>Manning!L533</f>
        <v>0</v>
      </c>
      <c r="M527" s="263">
        <f>Manning!M533</f>
        <v>0</v>
      </c>
      <c r="N527" s="263">
        <f>Manning!N533</f>
        <v>0</v>
      </c>
      <c r="O527" s="263">
        <f>Manning!O533</f>
        <v>0</v>
      </c>
      <c r="P527" s="263">
        <f>Manning!P533</f>
        <v>0</v>
      </c>
      <c r="Q527" s="263">
        <f>Manning!Q533</f>
        <v>0</v>
      </c>
      <c r="R527" s="263">
        <f>Manning!R533</f>
        <v>0</v>
      </c>
      <c r="S527" s="263">
        <f>Manning!S533</f>
        <v>0</v>
      </c>
      <c r="T527" s="263">
        <f>Manning!T533</f>
        <v>0</v>
      </c>
      <c r="U527" s="263">
        <f>Manning!U533</f>
        <v>0</v>
      </c>
      <c r="V527" s="263">
        <f>Manning!W533</f>
        <v>0</v>
      </c>
      <c r="W527" s="146"/>
      <c r="X527" s="498">
        <f>K527*'Salary Level'!$M533</f>
        <v>0</v>
      </c>
      <c r="Y527" s="498">
        <f>L527*'Salary Level'!$M533</f>
        <v>0</v>
      </c>
      <c r="Z527" s="498">
        <f>M527*'Salary Level'!$M533</f>
        <v>0</v>
      </c>
      <c r="AA527" s="498">
        <f>N527*'Salary Level'!$M533</f>
        <v>0</v>
      </c>
      <c r="AB527" s="498">
        <f>O527*'Salary Level'!$M533</f>
        <v>0</v>
      </c>
      <c r="AC527" s="498">
        <f>P527*'Salary Level'!$M533</f>
        <v>0</v>
      </c>
      <c r="AD527" s="498">
        <f>Q527*'Salary Level'!$M533</f>
        <v>0</v>
      </c>
      <c r="AE527" s="498">
        <f>R527*'Salary Level'!$M533</f>
        <v>0</v>
      </c>
      <c r="AF527" s="498">
        <f>S527*'Salary Level'!$M533</f>
        <v>0</v>
      </c>
      <c r="AG527" s="498">
        <f>T527*'Salary Level'!$M533</f>
        <v>0</v>
      </c>
      <c r="AH527" s="498">
        <f>U527*'Salary Level'!$M533</f>
        <v>0</v>
      </c>
      <c r="AI527" s="498">
        <f>V527*'Salary Level'!$M532</f>
        <v>0</v>
      </c>
      <c r="AJ527" s="498">
        <f>V527*'Salary Level'!$M533</f>
        <v>0</v>
      </c>
      <c r="AK527" s="602">
        <f t="shared" si="48"/>
        <v>0</v>
      </c>
    </row>
    <row r="528" spans="1:37" ht="15" customHeight="1">
      <c r="A528" s="442"/>
      <c r="B528" s="457"/>
      <c r="C528" s="245"/>
      <c r="D528" s="211"/>
      <c r="E528" s="214" t="str">
        <f>Manning!E534</f>
        <v>ADDITIONAL POSITION 3</v>
      </c>
      <c r="F528" s="214"/>
      <c r="G528" s="263">
        <f>Manning!H534</f>
        <v>0</v>
      </c>
      <c r="H528" s="263" t="str">
        <f>Manning!I534</f>
        <v>L</v>
      </c>
      <c r="I528" s="263">
        <f>Manning!J534</f>
        <v>0</v>
      </c>
      <c r="J528" s="263"/>
      <c r="K528" s="263">
        <f>Manning!K534</f>
        <v>0</v>
      </c>
      <c r="L528" s="263">
        <f>Manning!L534</f>
        <v>0</v>
      </c>
      <c r="M528" s="263">
        <f>Manning!M534</f>
        <v>0</v>
      </c>
      <c r="N528" s="263">
        <f>Manning!N534</f>
        <v>0</v>
      </c>
      <c r="O528" s="263">
        <f>Manning!O534</f>
        <v>0</v>
      </c>
      <c r="P528" s="263">
        <f>Manning!P534</f>
        <v>0</v>
      </c>
      <c r="Q528" s="263">
        <f>Manning!Q534</f>
        <v>0</v>
      </c>
      <c r="R528" s="263">
        <f>Manning!R534</f>
        <v>0</v>
      </c>
      <c r="S528" s="263">
        <f>Manning!S534</f>
        <v>0</v>
      </c>
      <c r="T528" s="263">
        <f>Manning!T534</f>
        <v>0</v>
      </c>
      <c r="U528" s="263">
        <f>Manning!U534</f>
        <v>0</v>
      </c>
      <c r="V528" s="263">
        <f>Manning!W534</f>
        <v>0</v>
      </c>
      <c r="W528" s="146"/>
      <c r="X528" s="498">
        <f>K528*'Salary Level'!$M534</f>
        <v>0</v>
      </c>
      <c r="Y528" s="498">
        <f>L528*'Salary Level'!$M534</f>
        <v>0</v>
      </c>
      <c r="Z528" s="498">
        <f>M528*'Salary Level'!$M534</f>
        <v>0</v>
      </c>
      <c r="AA528" s="498">
        <f>N528*'Salary Level'!$M534</f>
        <v>0</v>
      </c>
      <c r="AB528" s="498">
        <f>O528*'Salary Level'!$M534</f>
        <v>0</v>
      </c>
      <c r="AC528" s="498">
        <f>P528*'Salary Level'!$M534</f>
        <v>0</v>
      </c>
      <c r="AD528" s="498">
        <f>Q528*'Salary Level'!$M534</f>
        <v>0</v>
      </c>
      <c r="AE528" s="498">
        <f>R528*'Salary Level'!$M534</f>
        <v>0</v>
      </c>
      <c r="AF528" s="498">
        <f>S528*'Salary Level'!$M534</f>
        <v>0</v>
      </c>
      <c r="AG528" s="498">
        <f>T528*'Salary Level'!$M534</f>
        <v>0</v>
      </c>
      <c r="AH528" s="498">
        <f>U528*'Salary Level'!$M534</f>
        <v>0</v>
      </c>
      <c r="AI528" s="498">
        <f>V528*'Salary Level'!$M533</f>
        <v>0</v>
      </c>
      <c r="AJ528" s="498">
        <f>V528*'Salary Level'!$M534</f>
        <v>0</v>
      </c>
      <c r="AK528" s="602">
        <f t="shared" ref="AK528:AK591" si="54">SUM(X528:AJ528)</f>
        <v>0</v>
      </c>
    </row>
    <row r="529" spans="1:37" ht="15" customHeight="1">
      <c r="A529" s="442"/>
      <c r="B529" s="457"/>
      <c r="C529" s="245"/>
      <c r="D529" s="211"/>
      <c r="E529" s="214" t="str">
        <f>Manning!E535</f>
        <v>ADDITIONAL POSITION 4</v>
      </c>
      <c r="F529" s="214"/>
      <c r="G529" s="263">
        <f>Manning!H535</f>
        <v>0</v>
      </c>
      <c r="H529" s="263" t="str">
        <f>Manning!I535</f>
        <v>L</v>
      </c>
      <c r="I529" s="263">
        <f>Manning!J535</f>
        <v>0</v>
      </c>
      <c r="J529" s="263"/>
      <c r="K529" s="263">
        <f>Manning!K535</f>
        <v>0</v>
      </c>
      <c r="L529" s="263">
        <f>Manning!L535</f>
        <v>0</v>
      </c>
      <c r="M529" s="263">
        <f>Manning!M535</f>
        <v>0</v>
      </c>
      <c r="N529" s="263">
        <f>Manning!N535</f>
        <v>0</v>
      </c>
      <c r="O529" s="263">
        <f>Manning!O535</f>
        <v>0</v>
      </c>
      <c r="P529" s="263">
        <f>Manning!P535</f>
        <v>0</v>
      </c>
      <c r="Q529" s="263">
        <f>Manning!Q535</f>
        <v>0</v>
      </c>
      <c r="R529" s="263">
        <f>Manning!R535</f>
        <v>0</v>
      </c>
      <c r="S529" s="263">
        <f>Manning!S535</f>
        <v>0</v>
      </c>
      <c r="T529" s="263">
        <f>Manning!T535</f>
        <v>0</v>
      </c>
      <c r="U529" s="263">
        <f>Manning!U535</f>
        <v>0</v>
      </c>
      <c r="V529" s="263">
        <f>Manning!W535</f>
        <v>0</v>
      </c>
      <c r="W529" s="146"/>
      <c r="X529" s="498">
        <f>K529*'Salary Level'!$M535</f>
        <v>0</v>
      </c>
      <c r="Y529" s="498">
        <f>L529*'Salary Level'!$M535</f>
        <v>0</v>
      </c>
      <c r="Z529" s="498">
        <f>M529*'Salary Level'!$M535</f>
        <v>0</v>
      </c>
      <c r="AA529" s="498">
        <f>N529*'Salary Level'!$M535</f>
        <v>0</v>
      </c>
      <c r="AB529" s="498">
        <f>O529*'Salary Level'!$M535</f>
        <v>0</v>
      </c>
      <c r="AC529" s="498">
        <f>P529*'Salary Level'!$M535</f>
        <v>0</v>
      </c>
      <c r="AD529" s="498">
        <f>Q529*'Salary Level'!$M535</f>
        <v>0</v>
      </c>
      <c r="AE529" s="498">
        <f>R529*'Salary Level'!$M535</f>
        <v>0</v>
      </c>
      <c r="AF529" s="498">
        <f>S529*'Salary Level'!$M535</f>
        <v>0</v>
      </c>
      <c r="AG529" s="498">
        <f>T529*'Salary Level'!$M535</f>
        <v>0</v>
      </c>
      <c r="AH529" s="498">
        <f>U529*'Salary Level'!$M535</f>
        <v>0</v>
      </c>
      <c r="AI529" s="498">
        <f>V529*'Salary Level'!$M534</f>
        <v>0</v>
      </c>
      <c r="AJ529" s="498">
        <f>V529*'Salary Level'!$M535</f>
        <v>0</v>
      </c>
      <c r="AK529" s="602">
        <f t="shared" si="54"/>
        <v>0</v>
      </c>
    </row>
    <row r="530" spans="1:37" ht="15" customHeight="1">
      <c r="A530" s="442"/>
      <c r="B530" s="457"/>
      <c r="C530" s="245"/>
      <c r="D530" s="211"/>
      <c r="E530" s="216"/>
      <c r="F530" s="216"/>
      <c r="G530" s="216"/>
      <c r="H530" s="216"/>
      <c r="I530" s="216"/>
      <c r="J530" s="216"/>
      <c r="K530" s="274"/>
      <c r="L530" s="274"/>
      <c r="M530" s="274"/>
      <c r="N530" s="274"/>
      <c r="O530" s="274"/>
      <c r="P530" s="274"/>
      <c r="Q530" s="274"/>
      <c r="R530" s="274"/>
      <c r="S530" s="274"/>
      <c r="T530" s="274"/>
      <c r="U530" s="274"/>
      <c r="V530" s="274"/>
      <c r="W530" s="61"/>
      <c r="X530" s="499"/>
      <c r="Y530" s="499"/>
      <c r="Z530" s="499"/>
      <c r="AA530" s="499"/>
      <c r="AB530" s="499"/>
      <c r="AC530" s="499"/>
      <c r="AD530" s="499"/>
      <c r="AE530" s="499"/>
      <c r="AF530" s="499"/>
      <c r="AG530" s="499"/>
      <c r="AH530" s="499"/>
      <c r="AI530" s="499"/>
      <c r="AJ530" s="499"/>
      <c r="AK530" s="602">
        <f t="shared" si="54"/>
        <v>0</v>
      </c>
    </row>
    <row r="531" spans="1:37" ht="15" customHeight="1">
      <c r="A531" s="442"/>
      <c r="B531" s="457"/>
      <c r="C531" s="245"/>
      <c r="D531" s="211"/>
      <c r="E531" s="221" t="str">
        <f>"TOTAL "&amp;E513</f>
        <v xml:space="preserve">TOTAL SALES &amp; MARKETING  </v>
      </c>
      <c r="F531" s="221"/>
      <c r="G531" s="226">
        <f>SUM(G514:G530)</f>
        <v>9</v>
      </c>
      <c r="H531" s="221"/>
      <c r="I531" s="221"/>
      <c r="J531" s="221"/>
      <c r="K531" s="226">
        <f>Manning!K537</f>
        <v>0</v>
      </c>
      <c r="L531" s="226">
        <f>Manning!L537</f>
        <v>0</v>
      </c>
      <c r="M531" s="226">
        <f>Manning!M537</f>
        <v>0</v>
      </c>
      <c r="N531" s="226">
        <f>Manning!N537</f>
        <v>0</v>
      </c>
      <c r="O531" s="226">
        <f>Manning!O537</f>
        <v>0</v>
      </c>
      <c r="P531" s="226">
        <f>Manning!P537</f>
        <v>0</v>
      </c>
      <c r="Q531" s="226">
        <f>Manning!Q537</f>
        <v>0</v>
      </c>
      <c r="R531" s="226">
        <f>Manning!R537</f>
        <v>0</v>
      </c>
      <c r="S531" s="226">
        <f>Manning!S537</f>
        <v>3</v>
      </c>
      <c r="T531" s="226">
        <f>Manning!T537</f>
        <v>9</v>
      </c>
      <c r="U531" s="226">
        <f>Manning!U537</f>
        <v>10</v>
      </c>
      <c r="V531" s="226">
        <f>Manning!W537</f>
        <v>10</v>
      </c>
      <c r="W531" s="58"/>
      <c r="X531" s="507">
        <f>SUM(X514:X530)</f>
        <v>0</v>
      </c>
      <c r="Y531" s="507">
        <f t="shared" ref="Y531:AJ531" si="55">SUM(Y514:Y530)</f>
        <v>0</v>
      </c>
      <c r="Z531" s="507">
        <f t="shared" si="55"/>
        <v>0</v>
      </c>
      <c r="AA531" s="507">
        <f t="shared" si="55"/>
        <v>0</v>
      </c>
      <c r="AB531" s="507">
        <f t="shared" si="55"/>
        <v>0</v>
      </c>
      <c r="AC531" s="507">
        <f t="shared" si="55"/>
        <v>0</v>
      </c>
      <c r="AD531" s="507">
        <f>SUM(AD514:AD530)</f>
        <v>0</v>
      </c>
      <c r="AE531" s="507">
        <f t="shared" si="55"/>
        <v>0</v>
      </c>
      <c r="AF531" s="507">
        <f t="shared" si="55"/>
        <v>58930</v>
      </c>
      <c r="AG531" s="507">
        <f t="shared" si="55"/>
        <v>110050</v>
      </c>
      <c r="AH531" s="507">
        <f t="shared" si="55"/>
        <v>110050</v>
      </c>
      <c r="AI531" s="507">
        <f t="shared" si="55"/>
        <v>110050</v>
      </c>
      <c r="AJ531" s="507">
        <f t="shared" si="55"/>
        <v>110050</v>
      </c>
      <c r="AK531" s="602">
        <f t="shared" si="54"/>
        <v>499130</v>
      </c>
    </row>
    <row r="532" spans="1:37" ht="15" customHeight="1">
      <c r="A532" s="442"/>
      <c r="B532" s="457"/>
      <c r="C532" s="245"/>
      <c r="D532" s="242"/>
      <c r="E532" s="243"/>
      <c r="F532" s="243"/>
      <c r="G532" s="243"/>
      <c r="H532" s="243"/>
      <c r="I532" s="243"/>
      <c r="J532" s="243"/>
      <c r="K532" s="284"/>
      <c r="L532" s="284"/>
      <c r="M532" s="284"/>
      <c r="N532" s="284"/>
      <c r="O532" s="284"/>
      <c r="P532" s="284"/>
      <c r="Q532" s="284"/>
      <c r="R532" s="284"/>
      <c r="S532" s="284"/>
      <c r="T532" s="284"/>
      <c r="U532" s="284"/>
      <c r="V532" s="284"/>
      <c r="W532" s="23"/>
      <c r="X532" s="520"/>
      <c r="Y532" s="520"/>
      <c r="Z532" s="520"/>
      <c r="AA532" s="520"/>
      <c r="AB532" s="520"/>
      <c r="AC532" s="520"/>
      <c r="AD532" s="520"/>
      <c r="AE532" s="520"/>
      <c r="AF532" s="520"/>
      <c r="AG532" s="520"/>
      <c r="AH532" s="520"/>
      <c r="AI532" s="520"/>
      <c r="AJ532" s="521"/>
      <c r="AK532" s="602">
        <f t="shared" si="54"/>
        <v>0</v>
      </c>
    </row>
    <row r="533" spans="1:37" ht="15" customHeight="1">
      <c r="A533" s="442"/>
      <c r="B533" s="457"/>
      <c r="C533" s="245"/>
      <c r="D533" s="211"/>
      <c r="E533" s="212" t="str">
        <f>Manning!E539</f>
        <v>BANQUETING SALES AND EVENTS</v>
      </c>
      <c r="F533" s="212"/>
      <c r="G533" s="212"/>
      <c r="H533" s="212"/>
      <c r="I533" s="212"/>
      <c r="J533" s="212"/>
      <c r="K533" s="276"/>
      <c r="L533" s="276"/>
      <c r="M533" s="276"/>
      <c r="N533" s="276"/>
      <c r="O533" s="276"/>
      <c r="P533" s="276"/>
      <c r="Q533" s="276"/>
      <c r="R533" s="276"/>
      <c r="S533" s="276"/>
      <c r="T533" s="276"/>
      <c r="U533" s="276"/>
      <c r="V533" s="276"/>
      <c r="W533" s="69"/>
      <c r="X533" s="510"/>
      <c r="Y533" s="510"/>
      <c r="Z533" s="510"/>
      <c r="AA533" s="510"/>
      <c r="AB533" s="510"/>
      <c r="AC533" s="510"/>
      <c r="AD533" s="510"/>
      <c r="AE533" s="510"/>
      <c r="AF533" s="510"/>
      <c r="AG533" s="510"/>
      <c r="AH533" s="510"/>
      <c r="AI533" s="510"/>
      <c r="AJ533" s="510"/>
      <c r="AK533" s="602">
        <f t="shared" si="54"/>
        <v>0</v>
      </c>
    </row>
    <row r="534" spans="1:37" ht="15" customHeight="1">
      <c r="A534" s="442"/>
      <c r="B534" s="457"/>
      <c r="C534" s="245"/>
      <c r="D534" s="211"/>
      <c r="E534" s="213"/>
      <c r="F534" s="213"/>
      <c r="G534" s="213"/>
      <c r="H534" s="213"/>
      <c r="I534" s="213"/>
      <c r="J534" s="213"/>
      <c r="K534" s="277"/>
      <c r="L534" s="277"/>
      <c r="M534" s="277"/>
      <c r="N534" s="277"/>
      <c r="O534" s="277"/>
      <c r="P534" s="277"/>
      <c r="Q534" s="277"/>
      <c r="R534" s="277"/>
      <c r="S534" s="277"/>
      <c r="T534" s="277"/>
      <c r="U534" s="277"/>
      <c r="V534" s="277"/>
      <c r="W534" s="61"/>
      <c r="X534" s="499"/>
      <c r="Y534" s="499"/>
      <c r="Z534" s="499"/>
      <c r="AA534" s="499"/>
      <c r="AB534" s="499"/>
      <c r="AC534" s="499"/>
      <c r="AD534" s="499"/>
      <c r="AE534" s="499"/>
      <c r="AF534" s="499"/>
      <c r="AG534" s="499"/>
      <c r="AH534" s="499"/>
      <c r="AI534" s="499"/>
      <c r="AJ534" s="499"/>
      <c r="AK534" s="602">
        <f t="shared" si="54"/>
        <v>0</v>
      </c>
    </row>
    <row r="535" spans="1:37" ht="15" customHeight="1">
      <c r="A535" s="442"/>
      <c r="B535" s="457"/>
      <c r="C535" s="245"/>
      <c r="D535" s="211"/>
      <c r="E535" s="214" t="str">
        <f>Manning!E541</f>
        <v>DIRECTOR OF BANQUET SALES &amp; EVENTS</v>
      </c>
      <c r="F535" s="214">
        <f>Manning!F541</f>
        <v>0</v>
      </c>
      <c r="G535" s="263">
        <f>Manning!H541</f>
        <v>1</v>
      </c>
      <c r="H535" s="263" t="str">
        <f>Manning!I541</f>
        <v>L</v>
      </c>
      <c r="I535" s="263" t="str">
        <f>Manning!J541</f>
        <v>L3</v>
      </c>
      <c r="J535" s="263"/>
      <c r="K535" s="263">
        <f>Manning!K541</f>
        <v>0</v>
      </c>
      <c r="L535" s="263">
        <f>Manning!L541</f>
        <v>0</v>
      </c>
      <c r="M535" s="263">
        <f>Manning!M541</f>
        <v>0</v>
      </c>
      <c r="N535" s="263">
        <f>Manning!N541</f>
        <v>0</v>
      </c>
      <c r="O535" s="263">
        <f>Manning!O541</f>
        <v>0</v>
      </c>
      <c r="P535" s="263">
        <f>Manning!P541</f>
        <v>0</v>
      </c>
      <c r="Q535" s="263">
        <f>Manning!Q541</f>
        <v>0</v>
      </c>
      <c r="R535" s="263">
        <f>Manning!R541</f>
        <v>0</v>
      </c>
      <c r="S535" s="263">
        <f>Manning!S541</f>
        <v>0</v>
      </c>
      <c r="T535" s="263">
        <f>Manning!T541</f>
        <v>1</v>
      </c>
      <c r="U535" s="263">
        <f>Manning!U541</f>
        <v>1</v>
      </c>
      <c r="V535" s="263">
        <f>Manning!W541</f>
        <v>1</v>
      </c>
      <c r="W535" s="147"/>
      <c r="X535" s="498">
        <f>K535*'Salary Level'!$M541</f>
        <v>0</v>
      </c>
      <c r="Y535" s="498">
        <f>L535*'Salary Level'!$M541</f>
        <v>0</v>
      </c>
      <c r="Z535" s="498">
        <f>M535*'Salary Level'!$M541</f>
        <v>0</v>
      </c>
      <c r="AA535" s="498">
        <f>N535*'Salary Level'!$M541</f>
        <v>0</v>
      </c>
      <c r="AB535" s="498">
        <f>O535*'Salary Level'!$M541</f>
        <v>0</v>
      </c>
      <c r="AC535" s="498">
        <f>P535*'Salary Level'!$M541</f>
        <v>0</v>
      </c>
      <c r="AD535" s="498">
        <f>Q535*'Salary Level'!$M541</f>
        <v>0</v>
      </c>
      <c r="AE535" s="498">
        <f>R535*'Salary Level'!$M541</f>
        <v>0</v>
      </c>
      <c r="AF535" s="498">
        <f>S535*'Salary Level'!$M541</f>
        <v>0</v>
      </c>
      <c r="AG535" s="498">
        <f>T535*'Salary Level'!$M541</f>
        <v>10650</v>
      </c>
      <c r="AH535" s="498">
        <f>U535*'Salary Level'!$M541</f>
        <v>10650</v>
      </c>
      <c r="AI535" s="498">
        <f>V535*'Salary Level'!$M541</f>
        <v>10650</v>
      </c>
      <c r="AJ535" s="498">
        <f>V535*'Salary Level'!$M541</f>
        <v>10650</v>
      </c>
      <c r="AK535" s="602">
        <f t="shared" si="54"/>
        <v>42600</v>
      </c>
    </row>
    <row r="536" spans="1:37" ht="15" customHeight="1">
      <c r="A536" s="442"/>
      <c r="B536" s="457"/>
      <c r="C536" s="245"/>
      <c r="D536" s="211"/>
      <c r="E536" s="214" t="str">
        <f>Manning!E542</f>
        <v>BANQUET SALES MANAGER</v>
      </c>
      <c r="F536" s="214">
        <f>Manning!F542</f>
        <v>0</v>
      </c>
      <c r="G536" s="263">
        <f>Manning!H542</f>
        <v>1</v>
      </c>
      <c r="H536" s="263" t="str">
        <f>Manning!I542</f>
        <v>L</v>
      </c>
      <c r="I536" s="263" t="str">
        <f>Manning!J542</f>
        <v>L4</v>
      </c>
      <c r="J536" s="263"/>
      <c r="K536" s="263">
        <f>Manning!K542</f>
        <v>0</v>
      </c>
      <c r="L536" s="263">
        <f>Manning!L542</f>
        <v>0</v>
      </c>
      <c r="M536" s="263">
        <f>Manning!M542</f>
        <v>0</v>
      </c>
      <c r="N536" s="263">
        <f>Manning!N542</f>
        <v>0</v>
      </c>
      <c r="O536" s="263">
        <f>Manning!O542</f>
        <v>0</v>
      </c>
      <c r="P536" s="263">
        <f>Manning!P542</f>
        <v>0</v>
      </c>
      <c r="Q536" s="263">
        <f>Manning!Q542</f>
        <v>0</v>
      </c>
      <c r="R536" s="263">
        <f>Manning!R542</f>
        <v>0</v>
      </c>
      <c r="S536" s="263">
        <f>Manning!S542</f>
        <v>0</v>
      </c>
      <c r="T536" s="263">
        <f>Manning!T542</f>
        <v>0</v>
      </c>
      <c r="U536" s="263">
        <f>Manning!U542</f>
        <v>1</v>
      </c>
      <c r="V536" s="263">
        <f>Manning!W542</f>
        <v>1</v>
      </c>
      <c r="W536" s="147"/>
      <c r="X536" s="498">
        <f>K536*'Salary Level'!$M542</f>
        <v>0</v>
      </c>
      <c r="Y536" s="498">
        <f>L536*'Salary Level'!$M542</f>
        <v>0</v>
      </c>
      <c r="Z536" s="498">
        <f>M536*'Salary Level'!$M542</f>
        <v>0</v>
      </c>
      <c r="AA536" s="498">
        <f>N536*'Salary Level'!$M542</f>
        <v>0</v>
      </c>
      <c r="AB536" s="498">
        <f>O536*'Salary Level'!$M542</f>
        <v>0</v>
      </c>
      <c r="AC536" s="498">
        <f>P536*'Salary Level'!$M542</f>
        <v>0</v>
      </c>
      <c r="AD536" s="498">
        <f>Q536*'Salary Level'!$M542</f>
        <v>0</v>
      </c>
      <c r="AE536" s="498">
        <f>R536*'Salary Level'!$M542</f>
        <v>0</v>
      </c>
      <c r="AF536" s="498">
        <f>S536*'Salary Level'!$M542</f>
        <v>0</v>
      </c>
      <c r="AG536" s="498">
        <f>T536*'Salary Level'!$M542</f>
        <v>0</v>
      </c>
      <c r="AH536" s="498">
        <f>U536*'Salary Level'!$M542</f>
        <v>7100</v>
      </c>
      <c r="AI536" s="498">
        <f>V536*'Salary Level'!$M542</f>
        <v>7100</v>
      </c>
      <c r="AJ536" s="498">
        <f>V536*'Salary Level'!$M542</f>
        <v>7100</v>
      </c>
      <c r="AK536" s="602">
        <f t="shared" si="54"/>
        <v>21300</v>
      </c>
    </row>
    <row r="537" spans="1:37" ht="15" customHeight="1">
      <c r="A537" s="442"/>
      <c r="B537" s="457"/>
      <c r="C537" s="245"/>
      <c r="D537" s="211"/>
      <c r="E537" s="214" t="str">
        <f>Manning!E543</f>
        <v>BANQUET SALES COORDINATOR</v>
      </c>
      <c r="F537" s="214">
        <f>Manning!F543</f>
        <v>0</v>
      </c>
      <c r="G537" s="263">
        <f>Manning!H543</f>
        <v>0</v>
      </c>
      <c r="H537" s="263" t="str">
        <f>Manning!I543</f>
        <v>L</v>
      </c>
      <c r="I537" s="263">
        <f>Manning!J543</f>
        <v>0</v>
      </c>
      <c r="J537" s="263"/>
      <c r="K537" s="263">
        <f>Manning!K543</f>
        <v>0</v>
      </c>
      <c r="L537" s="263">
        <f>Manning!L543</f>
        <v>0</v>
      </c>
      <c r="M537" s="263">
        <f>Manning!M543</f>
        <v>0</v>
      </c>
      <c r="N537" s="263">
        <f>Manning!N543</f>
        <v>0</v>
      </c>
      <c r="O537" s="263">
        <f>Manning!O543</f>
        <v>0</v>
      </c>
      <c r="P537" s="263">
        <f>Manning!P543</f>
        <v>0</v>
      </c>
      <c r="Q537" s="263">
        <f>Manning!Q543</f>
        <v>0</v>
      </c>
      <c r="R537" s="263">
        <f>Manning!R543</f>
        <v>0</v>
      </c>
      <c r="S537" s="263">
        <f>Manning!S543</f>
        <v>0</v>
      </c>
      <c r="T537" s="263">
        <f>Manning!T543</f>
        <v>0</v>
      </c>
      <c r="U537" s="263">
        <f>Manning!U543</f>
        <v>0</v>
      </c>
      <c r="V537" s="263">
        <f>Manning!W543</f>
        <v>0</v>
      </c>
      <c r="W537" s="147"/>
      <c r="X537" s="498">
        <f>K537*'Salary Level'!$M543</f>
        <v>0</v>
      </c>
      <c r="Y537" s="498">
        <f>L537*'Salary Level'!$M543</f>
        <v>0</v>
      </c>
      <c r="Z537" s="498">
        <f>M537*'Salary Level'!$M543</f>
        <v>0</v>
      </c>
      <c r="AA537" s="498">
        <f>N537*'Salary Level'!$M543</f>
        <v>0</v>
      </c>
      <c r="AB537" s="498">
        <f>O537*'Salary Level'!$M543</f>
        <v>0</v>
      </c>
      <c r="AC537" s="498">
        <f>P537*'Salary Level'!$M543</f>
        <v>0</v>
      </c>
      <c r="AD537" s="498">
        <f>Q537*'Salary Level'!$M543</f>
        <v>0</v>
      </c>
      <c r="AE537" s="498">
        <f>R537*'Salary Level'!$M543</f>
        <v>0</v>
      </c>
      <c r="AF537" s="498">
        <f>S537*'Salary Level'!$M543</f>
        <v>0</v>
      </c>
      <c r="AG537" s="498">
        <f>T537*'Salary Level'!$M543</f>
        <v>0</v>
      </c>
      <c r="AH537" s="498">
        <f>U537*'Salary Level'!$M543</f>
        <v>0</v>
      </c>
      <c r="AI537" s="498">
        <f>V537*'Salary Level'!$M543</f>
        <v>0</v>
      </c>
      <c r="AJ537" s="498">
        <f>V537*'Salary Level'!$M543</f>
        <v>0</v>
      </c>
      <c r="AK537" s="602">
        <f t="shared" si="54"/>
        <v>0</v>
      </c>
    </row>
    <row r="538" spans="1:37" ht="15" customHeight="1">
      <c r="A538" s="442"/>
      <c r="B538" s="457"/>
      <c r="C538" s="245"/>
      <c r="D538" s="211"/>
      <c r="E538" s="214" t="str">
        <f>Manning!E544</f>
        <v>BANQUET COORDINATOR</v>
      </c>
      <c r="F538" s="214">
        <f>Manning!F544</f>
        <v>0</v>
      </c>
      <c r="G538" s="263">
        <f>Manning!H544</f>
        <v>0</v>
      </c>
      <c r="H538" s="263" t="str">
        <f>Manning!I544</f>
        <v>L</v>
      </c>
      <c r="I538" s="263">
        <f>Manning!J544</f>
        <v>0</v>
      </c>
      <c r="J538" s="263"/>
      <c r="K538" s="263">
        <f>Manning!K544</f>
        <v>0</v>
      </c>
      <c r="L538" s="263">
        <f>Manning!L544</f>
        <v>0</v>
      </c>
      <c r="M538" s="263">
        <f>Manning!M544</f>
        <v>0</v>
      </c>
      <c r="N538" s="263">
        <f>Manning!N544</f>
        <v>0</v>
      </c>
      <c r="O538" s="263">
        <f>Manning!O544</f>
        <v>0</v>
      </c>
      <c r="P538" s="263">
        <f>Manning!P544</f>
        <v>0</v>
      </c>
      <c r="Q538" s="263">
        <f>Manning!Q544</f>
        <v>0</v>
      </c>
      <c r="R538" s="263">
        <f>Manning!R544</f>
        <v>0</v>
      </c>
      <c r="S538" s="263">
        <f>Manning!S544</f>
        <v>0</v>
      </c>
      <c r="T538" s="263">
        <f>Manning!T544</f>
        <v>0</v>
      </c>
      <c r="U538" s="263">
        <f>Manning!U544</f>
        <v>0</v>
      </c>
      <c r="V538" s="263">
        <f>Manning!W544</f>
        <v>0</v>
      </c>
      <c r="W538" s="147"/>
      <c r="X538" s="498">
        <f>K538*'Salary Level'!$M544</f>
        <v>0</v>
      </c>
      <c r="Y538" s="498">
        <f>L538*'Salary Level'!$M544</f>
        <v>0</v>
      </c>
      <c r="Z538" s="498">
        <f>M538*'Salary Level'!$M544</f>
        <v>0</v>
      </c>
      <c r="AA538" s="498">
        <f>N538*'Salary Level'!$M544</f>
        <v>0</v>
      </c>
      <c r="AB538" s="498">
        <f>O538*'Salary Level'!$M544</f>
        <v>0</v>
      </c>
      <c r="AC538" s="498">
        <f>P538*'Salary Level'!$M544</f>
        <v>0</v>
      </c>
      <c r="AD538" s="498">
        <f>Q538*'Salary Level'!$M544</f>
        <v>0</v>
      </c>
      <c r="AE538" s="498">
        <f>R538*'Salary Level'!$M544</f>
        <v>0</v>
      </c>
      <c r="AF538" s="498">
        <f>S538*'Salary Level'!$M544</f>
        <v>0</v>
      </c>
      <c r="AG538" s="498">
        <f>T538*'Salary Level'!$M544</f>
        <v>0</v>
      </c>
      <c r="AH538" s="498">
        <f>U538*'Salary Level'!$M544</f>
        <v>0</v>
      </c>
      <c r="AI538" s="498">
        <f>V538*'Salary Level'!$M544</f>
        <v>0</v>
      </c>
      <c r="AJ538" s="498">
        <f>V538*'Salary Level'!$M544</f>
        <v>0</v>
      </c>
      <c r="AK538" s="602">
        <f t="shared" si="54"/>
        <v>0</v>
      </c>
    </row>
    <row r="539" spans="1:37" ht="15" customHeight="1">
      <c r="A539" s="442"/>
      <c r="B539" s="457"/>
      <c r="C539" s="245"/>
      <c r="D539" s="211"/>
      <c r="E539" s="214" t="str">
        <f>Manning!E545</f>
        <v>ADDITIONAL POSITION 1</v>
      </c>
      <c r="F539" s="214"/>
      <c r="G539" s="263">
        <f>Manning!H545</f>
        <v>0</v>
      </c>
      <c r="H539" s="263" t="str">
        <f>Manning!I545</f>
        <v>L</v>
      </c>
      <c r="I539" s="263">
        <f>Manning!J545</f>
        <v>0</v>
      </c>
      <c r="J539" s="263"/>
      <c r="K539" s="263">
        <f>Manning!K545</f>
        <v>0</v>
      </c>
      <c r="L539" s="263">
        <f>Manning!L545</f>
        <v>0</v>
      </c>
      <c r="M539" s="263">
        <f>Manning!M545</f>
        <v>0</v>
      </c>
      <c r="N539" s="263">
        <f>Manning!N545</f>
        <v>0</v>
      </c>
      <c r="O539" s="263">
        <f>Manning!O545</f>
        <v>0</v>
      </c>
      <c r="P539" s="263">
        <f>Manning!P545</f>
        <v>0</v>
      </c>
      <c r="Q539" s="263">
        <f>Manning!Q545</f>
        <v>0</v>
      </c>
      <c r="R539" s="263">
        <f>Manning!R545</f>
        <v>0</v>
      </c>
      <c r="S539" s="263">
        <f>Manning!S545</f>
        <v>0</v>
      </c>
      <c r="T539" s="263">
        <f>Manning!T545</f>
        <v>0</v>
      </c>
      <c r="U539" s="263">
        <f>Manning!U545</f>
        <v>0</v>
      </c>
      <c r="V539" s="263">
        <f>Manning!W545</f>
        <v>0</v>
      </c>
      <c r="W539" s="146"/>
      <c r="X539" s="498">
        <f>K539*'Salary Level'!$M545</f>
        <v>0</v>
      </c>
      <c r="Y539" s="498">
        <f>L539*'Salary Level'!$M545</f>
        <v>0</v>
      </c>
      <c r="Z539" s="498">
        <f>M539*'Salary Level'!$M545</f>
        <v>0</v>
      </c>
      <c r="AA539" s="498">
        <f>N539*'Salary Level'!$M545</f>
        <v>0</v>
      </c>
      <c r="AB539" s="498">
        <f>O539*'Salary Level'!$M545</f>
        <v>0</v>
      </c>
      <c r="AC539" s="498">
        <f>P539*'Salary Level'!$M545</f>
        <v>0</v>
      </c>
      <c r="AD539" s="498">
        <f>Q539*'Salary Level'!$M545</f>
        <v>0</v>
      </c>
      <c r="AE539" s="498">
        <f>R539*'Salary Level'!$M545</f>
        <v>0</v>
      </c>
      <c r="AF539" s="498">
        <f>S539*'Salary Level'!$M545</f>
        <v>0</v>
      </c>
      <c r="AG539" s="498">
        <f>T539*'Salary Level'!$M545</f>
        <v>0</v>
      </c>
      <c r="AH539" s="498">
        <f>U539*'Salary Level'!$M545</f>
        <v>0</v>
      </c>
      <c r="AI539" s="498">
        <f>V539*'Salary Level'!$M545</f>
        <v>0</v>
      </c>
      <c r="AJ539" s="498">
        <f>V539*'Salary Level'!$M545</f>
        <v>0</v>
      </c>
      <c r="AK539" s="602">
        <f t="shared" si="54"/>
        <v>0</v>
      </c>
    </row>
    <row r="540" spans="1:37" ht="15" customHeight="1">
      <c r="A540" s="442"/>
      <c r="B540" s="457"/>
      <c r="C540" s="245"/>
      <c r="D540" s="211"/>
      <c r="E540" s="214" t="str">
        <f>Manning!E546</f>
        <v>ADDITIONAL POSITION 2</v>
      </c>
      <c r="F540" s="214"/>
      <c r="G540" s="263">
        <f>Manning!H546</f>
        <v>0</v>
      </c>
      <c r="H540" s="263" t="str">
        <f>Manning!I546</f>
        <v>L</v>
      </c>
      <c r="I540" s="263">
        <f>Manning!J546</f>
        <v>0</v>
      </c>
      <c r="J540" s="263"/>
      <c r="K540" s="263">
        <f>Manning!K546</f>
        <v>0</v>
      </c>
      <c r="L540" s="263">
        <f>Manning!L546</f>
        <v>0</v>
      </c>
      <c r="M540" s="263">
        <f>Manning!M546</f>
        <v>0</v>
      </c>
      <c r="N540" s="263">
        <f>Manning!N546</f>
        <v>0</v>
      </c>
      <c r="O540" s="263">
        <f>Manning!O546</f>
        <v>0</v>
      </c>
      <c r="P540" s="263">
        <f>Manning!P546</f>
        <v>0</v>
      </c>
      <c r="Q540" s="263">
        <f>Manning!Q546</f>
        <v>0</v>
      </c>
      <c r="R540" s="263">
        <f>Manning!R546</f>
        <v>0</v>
      </c>
      <c r="S540" s="263">
        <f>Manning!S546</f>
        <v>0</v>
      </c>
      <c r="T540" s="263">
        <f>Manning!T546</f>
        <v>0</v>
      </c>
      <c r="U540" s="263">
        <f>Manning!U546</f>
        <v>0</v>
      </c>
      <c r="V540" s="263">
        <f>Manning!W546</f>
        <v>0</v>
      </c>
      <c r="W540" s="146"/>
      <c r="X540" s="498">
        <f>K540*'Salary Level'!$M546</f>
        <v>0</v>
      </c>
      <c r="Y540" s="498">
        <f>L540*'Salary Level'!$M546</f>
        <v>0</v>
      </c>
      <c r="Z540" s="498">
        <f>M540*'Salary Level'!$M546</f>
        <v>0</v>
      </c>
      <c r="AA540" s="498">
        <f>N540*'Salary Level'!$M546</f>
        <v>0</v>
      </c>
      <c r="AB540" s="498">
        <f>O540*'Salary Level'!$M546</f>
        <v>0</v>
      </c>
      <c r="AC540" s="498">
        <f>P540*'Salary Level'!$M546</f>
        <v>0</v>
      </c>
      <c r="AD540" s="498">
        <f>Q540*'Salary Level'!$M546</f>
        <v>0</v>
      </c>
      <c r="AE540" s="498">
        <f>R540*'Salary Level'!$M546</f>
        <v>0</v>
      </c>
      <c r="AF540" s="498">
        <f>S540*'Salary Level'!$M546</f>
        <v>0</v>
      </c>
      <c r="AG540" s="498">
        <f>T540*'Salary Level'!$M546</f>
        <v>0</v>
      </c>
      <c r="AH540" s="498">
        <f>U540*'Salary Level'!$M546</f>
        <v>0</v>
      </c>
      <c r="AI540" s="498">
        <f>V540*'Salary Level'!$M546</f>
        <v>0</v>
      </c>
      <c r="AJ540" s="498">
        <f>V540*'Salary Level'!$M546</f>
        <v>0</v>
      </c>
      <c r="AK540" s="602">
        <f t="shared" si="54"/>
        <v>0</v>
      </c>
    </row>
    <row r="541" spans="1:37" ht="15" customHeight="1">
      <c r="A541" s="442"/>
      <c r="B541" s="457"/>
      <c r="C541" s="245"/>
      <c r="D541" s="211"/>
      <c r="E541" s="214" t="str">
        <f>Manning!E547</f>
        <v>ADDITIONAL POSITION 3</v>
      </c>
      <c r="F541" s="214"/>
      <c r="G541" s="263">
        <f>Manning!H547</f>
        <v>0</v>
      </c>
      <c r="H541" s="263" t="str">
        <f>Manning!I547</f>
        <v>L</v>
      </c>
      <c r="I541" s="263">
        <f>Manning!J547</f>
        <v>0</v>
      </c>
      <c r="J541" s="263"/>
      <c r="K541" s="263">
        <f>Manning!K547</f>
        <v>0</v>
      </c>
      <c r="L541" s="263">
        <f>Manning!L547</f>
        <v>0</v>
      </c>
      <c r="M541" s="263">
        <f>Manning!M547</f>
        <v>0</v>
      </c>
      <c r="N541" s="263">
        <f>Manning!N547</f>
        <v>0</v>
      </c>
      <c r="O541" s="263">
        <f>Manning!O547</f>
        <v>0</v>
      </c>
      <c r="P541" s="263">
        <f>Manning!P547</f>
        <v>0</v>
      </c>
      <c r="Q541" s="263">
        <f>Manning!Q547</f>
        <v>0</v>
      </c>
      <c r="R541" s="263">
        <f>Manning!R547</f>
        <v>0</v>
      </c>
      <c r="S541" s="263">
        <f>Manning!S547</f>
        <v>0</v>
      </c>
      <c r="T541" s="263">
        <f>Manning!T547</f>
        <v>0</v>
      </c>
      <c r="U541" s="263">
        <f>Manning!U547</f>
        <v>0</v>
      </c>
      <c r="V541" s="263">
        <f>Manning!W547</f>
        <v>0</v>
      </c>
      <c r="W541" s="146"/>
      <c r="X541" s="498">
        <f>K541*'Salary Level'!$M547</f>
        <v>0</v>
      </c>
      <c r="Y541" s="498">
        <f>L541*'Salary Level'!$M547</f>
        <v>0</v>
      </c>
      <c r="Z541" s="498">
        <f>M541*'Salary Level'!$M547</f>
        <v>0</v>
      </c>
      <c r="AA541" s="498">
        <f>N541*'Salary Level'!$M547</f>
        <v>0</v>
      </c>
      <c r="AB541" s="498">
        <f>O541*'Salary Level'!$M547</f>
        <v>0</v>
      </c>
      <c r="AC541" s="498">
        <f>P541*'Salary Level'!$M547</f>
        <v>0</v>
      </c>
      <c r="AD541" s="498">
        <f>Q541*'Salary Level'!$M547</f>
        <v>0</v>
      </c>
      <c r="AE541" s="498">
        <f>R541*'Salary Level'!$M547</f>
        <v>0</v>
      </c>
      <c r="AF541" s="498">
        <f>S541*'Salary Level'!$M547</f>
        <v>0</v>
      </c>
      <c r="AG541" s="498">
        <f>T541*'Salary Level'!$M547</f>
        <v>0</v>
      </c>
      <c r="AH541" s="498">
        <f>U541*'Salary Level'!$M547</f>
        <v>0</v>
      </c>
      <c r="AI541" s="498">
        <f>V541*'Salary Level'!$M547</f>
        <v>0</v>
      </c>
      <c r="AJ541" s="498">
        <f>V541*'Salary Level'!$M547</f>
        <v>0</v>
      </c>
      <c r="AK541" s="602">
        <f t="shared" si="54"/>
        <v>0</v>
      </c>
    </row>
    <row r="542" spans="1:37" ht="15" customHeight="1">
      <c r="A542" s="442"/>
      <c r="B542" s="457"/>
      <c r="C542" s="245"/>
      <c r="D542" s="211"/>
      <c r="E542" s="216"/>
      <c r="F542" s="216"/>
      <c r="G542" s="216"/>
      <c r="H542" s="216"/>
      <c r="I542" s="216"/>
      <c r="J542" s="216"/>
      <c r="K542" s="274"/>
      <c r="L542" s="274"/>
      <c r="M542" s="274"/>
      <c r="N542" s="274"/>
      <c r="O542" s="274"/>
      <c r="P542" s="274"/>
      <c r="Q542" s="274"/>
      <c r="R542" s="274"/>
      <c r="S542" s="274"/>
      <c r="T542" s="274"/>
      <c r="U542" s="274"/>
      <c r="V542" s="274"/>
      <c r="W542" s="61"/>
      <c r="X542" s="499"/>
      <c r="Y542" s="499"/>
      <c r="Z542" s="499"/>
      <c r="AA542" s="499"/>
      <c r="AB542" s="499"/>
      <c r="AC542" s="499"/>
      <c r="AD542" s="499"/>
      <c r="AE542" s="499"/>
      <c r="AF542" s="499"/>
      <c r="AG542" s="499"/>
      <c r="AH542" s="499"/>
      <c r="AI542" s="499"/>
      <c r="AJ542" s="499"/>
      <c r="AK542" s="602">
        <f t="shared" si="54"/>
        <v>0</v>
      </c>
    </row>
    <row r="543" spans="1:37" ht="15" customHeight="1">
      <c r="A543" s="442"/>
      <c r="B543" s="457"/>
      <c r="C543" s="245"/>
      <c r="D543" s="211"/>
      <c r="E543" s="221" t="str">
        <f>"TOTAL "&amp;E533</f>
        <v>TOTAL BANQUETING SALES AND EVENTS</v>
      </c>
      <c r="F543" s="221"/>
      <c r="G543" s="226">
        <f>SUM(G534:G542)</f>
        <v>2</v>
      </c>
      <c r="H543" s="221"/>
      <c r="I543" s="221"/>
      <c r="J543" s="221"/>
      <c r="K543" s="226">
        <f>Manning!K549</f>
        <v>0</v>
      </c>
      <c r="L543" s="226">
        <f>Manning!L549</f>
        <v>0</v>
      </c>
      <c r="M543" s="226">
        <f>Manning!M549</f>
        <v>0</v>
      </c>
      <c r="N543" s="226">
        <f>Manning!N549</f>
        <v>0</v>
      </c>
      <c r="O543" s="226">
        <f>Manning!O549</f>
        <v>0</v>
      </c>
      <c r="P543" s="226">
        <f>Manning!P549</f>
        <v>0</v>
      </c>
      <c r="Q543" s="226">
        <f>Manning!Q549</f>
        <v>0</v>
      </c>
      <c r="R543" s="226">
        <f>Manning!R549</f>
        <v>0</v>
      </c>
      <c r="S543" s="226">
        <f>Manning!S549</f>
        <v>0</v>
      </c>
      <c r="T543" s="226">
        <f>Manning!T549</f>
        <v>1</v>
      </c>
      <c r="U543" s="226">
        <f>Manning!U549</f>
        <v>2</v>
      </c>
      <c r="V543" s="226">
        <f>Manning!W549</f>
        <v>2</v>
      </c>
      <c r="W543" s="58"/>
      <c r="X543" s="507">
        <f>SUM(X534:X542)</f>
        <v>0</v>
      </c>
      <c r="Y543" s="507">
        <f t="shared" ref="Y543:AJ543" si="56">SUM(Y534:Y542)</f>
        <v>0</v>
      </c>
      <c r="Z543" s="507">
        <f t="shared" si="56"/>
        <v>0</v>
      </c>
      <c r="AA543" s="507">
        <f t="shared" si="56"/>
        <v>0</v>
      </c>
      <c r="AB543" s="507">
        <f t="shared" si="56"/>
        <v>0</v>
      </c>
      <c r="AC543" s="507">
        <f t="shared" si="56"/>
        <v>0</v>
      </c>
      <c r="AD543" s="507">
        <f>SUM(AD534:AD542)</f>
        <v>0</v>
      </c>
      <c r="AE543" s="507">
        <f t="shared" si="56"/>
        <v>0</v>
      </c>
      <c r="AF543" s="507">
        <f t="shared" si="56"/>
        <v>0</v>
      </c>
      <c r="AG543" s="507">
        <f t="shared" si="56"/>
        <v>10650</v>
      </c>
      <c r="AH543" s="507">
        <f t="shared" si="56"/>
        <v>17750</v>
      </c>
      <c r="AI543" s="507">
        <f t="shared" si="56"/>
        <v>17750</v>
      </c>
      <c r="AJ543" s="507">
        <f t="shared" si="56"/>
        <v>17750</v>
      </c>
      <c r="AK543" s="602">
        <f t="shared" si="54"/>
        <v>63900</v>
      </c>
    </row>
    <row r="544" spans="1:37" ht="15" customHeight="1">
      <c r="A544" s="442"/>
      <c r="B544" s="457"/>
      <c r="C544" s="245"/>
      <c r="D544" s="242"/>
      <c r="E544" s="243"/>
      <c r="F544" s="243"/>
      <c r="G544" s="243"/>
      <c r="H544" s="243"/>
      <c r="I544" s="243"/>
      <c r="J544" s="243"/>
      <c r="K544" s="284"/>
      <c r="L544" s="284"/>
      <c r="M544" s="284"/>
      <c r="N544" s="284"/>
      <c r="O544" s="284"/>
      <c r="P544" s="284"/>
      <c r="Q544" s="284"/>
      <c r="R544" s="284"/>
      <c r="S544" s="284"/>
      <c r="T544" s="284"/>
      <c r="U544" s="284"/>
      <c r="V544" s="284"/>
      <c r="W544" s="23"/>
      <c r="X544" s="520"/>
      <c r="Y544" s="520"/>
      <c r="Z544" s="520"/>
      <c r="AA544" s="520"/>
      <c r="AB544" s="520"/>
      <c r="AC544" s="520"/>
      <c r="AD544" s="520"/>
      <c r="AE544" s="520"/>
      <c r="AF544" s="520"/>
      <c r="AG544" s="520"/>
      <c r="AH544" s="520"/>
      <c r="AI544" s="520"/>
      <c r="AJ544" s="521"/>
      <c r="AK544" s="602">
        <f t="shared" si="54"/>
        <v>0</v>
      </c>
    </row>
    <row r="545" spans="1:37" ht="15" customHeight="1">
      <c r="A545" s="442"/>
      <c r="B545" s="457"/>
      <c r="C545" s="245"/>
      <c r="D545" s="211"/>
      <c r="E545" s="212" t="str">
        <f>Manning!E551</f>
        <v>PR &amp; COMMUNICATION</v>
      </c>
      <c r="F545" s="212"/>
      <c r="G545" s="212"/>
      <c r="H545" s="212"/>
      <c r="I545" s="212"/>
      <c r="J545" s="212"/>
      <c r="K545" s="276"/>
      <c r="L545" s="276"/>
      <c r="M545" s="276"/>
      <c r="N545" s="276"/>
      <c r="O545" s="276"/>
      <c r="P545" s="276"/>
      <c r="Q545" s="276"/>
      <c r="R545" s="276"/>
      <c r="S545" s="276"/>
      <c r="T545" s="276"/>
      <c r="U545" s="276"/>
      <c r="V545" s="276"/>
      <c r="W545" s="69"/>
      <c r="X545" s="510"/>
      <c r="Y545" s="510"/>
      <c r="Z545" s="510"/>
      <c r="AA545" s="510"/>
      <c r="AB545" s="510"/>
      <c r="AC545" s="510"/>
      <c r="AD545" s="510"/>
      <c r="AE545" s="510"/>
      <c r="AF545" s="510"/>
      <c r="AG545" s="510"/>
      <c r="AH545" s="510"/>
      <c r="AI545" s="510"/>
      <c r="AJ545" s="510"/>
      <c r="AK545" s="602">
        <f t="shared" si="54"/>
        <v>0</v>
      </c>
    </row>
    <row r="546" spans="1:37" ht="15" customHeight="1">
      <c r="A546" s="442"/>
      <c r="B546" s="457"/>
      <c r="C546" s="245"/>
      <c r="D546" s="211"/>
      <c r="E546" s="213"/>
      <c r="F546" s="213"/>
      <c r="G546" s="213"/>
      <c r="H546" s="213"/>
      <c r="I546" s="213"/>
      <c r="J546" s="213"/>
      <c r="K546" s="277"/>
      <c r="L546" s="277"/>
      <c r="M546" s="277"/>
      <c r="N546" s="277"/>
      <c r="O546" s="277"/>
      <c r="P546" s="277"/>
      <c r="Q546" s="277"/>
      <c r="R546" s="277"/>
      <c r="S546" s="277"/>
      <c r="T546" s="277"/>
      <c r="U546" s="277"/>
      <c r="V546" s="277"/>
      <c r="W546" s="61"/>
      <c r="X546" s="499"/>
      <c r="Y546" s="499"/>
      <c r="Z546" s="499"/>
      <c r="AA546" s="499"/>
      <c r="AB546" s="499"/>
      <c r="AC546" s="499"/>
      <c r="AD546" s="499"/>
      <c r="AE546" s="499"/>
      <c r="AF546" s="499"/>
      <c r="AG546" s="499"/>
      <c r="AH546" s="499"/>
      <c r="AI546" s="499"/>
      <c r="AJ546" s="499"/>
      <c r="AK546" s="602">
        <f t="shared" si="54"/>
        <v>0</v>
      </c>
    </row>
    <row r="547" spans="1:37" ht="15" customHeight="1">
      <c r="A547" s="442"/>
      <c r="B547" s="457"/>
      <c r="C547" s="245"/>
      <c r="D547" s="211"/>
      <c r="E547" s="214" t="str">
        <f>Manning!E553</f>
        <v>MARKETING/ PR / COMMUNICATION MANAGER</v>
      </c>
      <c r="F547" s="214">
        <f>Manning!F553</f>
        <v>0</v>
      </c>
      <c r="G547" s="263">
        <f>Manning!H553</f>
        <v>1</v>
      </c>
      <c r="H547" s="263" t="str">
        <f>Manning!I553</f>
        <v>L</v>
      </c>
      <c r="I547" s="263" t="str">
        <f>Manning!J553</f>
        <v>L4</v>
      </c>
      <c r="J547" s="263"/>
      <c r="K547" s="263">
        <f>Manning!K553</f>
        <v>0</v>
      </c>
      <c r="L547" s="263">
        <f>Manning!L553</f>
        <v>0</v>
      </c>
      <c r="M547" s="263">
        <f>Manning!M553</f>
        <v>0</v>
      </c>
      <c r="N547" s="263">
        <f>Manning!N553</f>
        <v>0</v>
      </c>
      <c r="O547" s="263">
        <f>Manning!O553</f>
        <v>0</v>
      </c>
      <c r="P547" s="263">
        <f>Manning!P553</f>
        <v>0</v>
      </c>
      <c r="Q547" s="263">
        <f>Manning!Q553</f>
        <v>0</v>
      </c>
      <c r="R547" s="263">
        <f>Manning!R553</f>
        <v>0</v>
      </c>
      <c r="S547" s="263">
        <f>Manning!S553</f>
        <v>0</v>
      </c>
      <c r="T547" s="263">
        <f>Manning!T553</f>
        <v>1</v>
      </c>
      <c r="U547" s="263">
        <f>Manning!U553</f>
        <v>1</v>
      </c>
      <c r="V547" s="263">
        <f>Manning!W553</f>
        <v>1</v>
      </c>
      <c r="W547" s="147"/>
      <c r="X547" s="498">
        <f>K547*'Salary Level'!$M553</f>
        <v>0</v>
      </c>
      <c r="Y547" s="498">
        <f>L547*'Salary Level'!$M553</f>
        <v>0</v>
      </c>
      <c r="Z547" s="498">
        <f>M547*'Salary Level'!$M553</f>
        <v>0</v>
      </c>
      <c r="AA547" s="498">
        <f>N547*'Salary Level'!$M553</f>
        <v>0</v>
      </c>
      <c r="AB547" s="498">
        <f>O547*'Salary Level'!$M553</f>
        <v>0</v>
      </c>
      <c r="AC547" s="498">
        <f>P547*'Salary Level'!$M553</f>
        <v>0</v>
      </c>
      <c r="AD547" s="498">
        <f>Q547*'Salary Level'!$M553</f>
        <v>0</v>
      </c>
      <c r="AE547" s="498">
        <f>R547*'Salary Level'!$M553</f>
        <v>0</v>
      </c>
      <c r="AF547" s="498">
        <f>S547*'Salary Level'!$M553</f>
        <v>0</v>
      </c>
      <c r="AG547" s="498">
        <f>T547*'Salary Level'!$M553</f>
        <v>17040</v>
      </c>
      <c r="AH547" s="498">
        <f>U547*'Salary Level'!$M553</f>
        <v>17040</v>
      </c>
      <c r="AI547" s="498">
        <f>V547*'Salary Level'!$M553</f>
        <v>17040</v>
      </c>
      <c r="AJ547" s="498">
        <f>V547*'Salary Level'!$M553</f>
        <v>17040</v>
      </c>
      <c r="AK547" s="602">
        <f t="shared" si="54"/>
        <v>68160</v>
      </c>
    </row>
    <row r="548" spans="1:37" ht="15" customHeight="1">
      <c r="A548" s="442"/>
      <c r="B548" s="457"/>
      <c r="C548" s="245"/>
      <c r="D548" s="211"/>
      <c r="E548" s="214" t="str">
        <f>Manning!E554</f>
        <v>PR / COMMUNICATION ASSISTANT MANAGER</v>
      </c>
      <c r="F548" s="214"/>
      <c r="G548" s="263">
        <f>Manning!H554</f>
        <v>0</v>
      </c>
      <c r="H548" s="263" t="str">
        <f>Manning!I554</f>
        <v>L</v>
      </c>
      <c r="I548" s="263">
        <f>Manning!J554</f>
        <v>0</v>
      </c>
      <c r="J548" s="263"/>
      <c r="K548" s="263">
        <f>Manning!K554</f>
        <v>0</v>
      </c>
      <c r="L548" s="263">
        <f>Manning!L554</f>
        <v>0</v>
      </c>
      <c r="M548" s="263">
        <f>Manning!M554</f>
        <v>0</v>
      </c>
      <c r="N548" s="263">
        <f>Manning!N554</f>
        <v>0</v>
      </c>
      <c r="O548" s="263">
        <f>Manning!O554</f>
        <v>0</v>
      </c>
      <c r="P548" s="263">
        <f>Manning!P554</f>
        <v>0</v>
      </c>
      <c r="Q548" s="263">
        <f>Manning!Q554</f>
        <v>0</v>
      </c>
      <c r="R548" s="263">
        <f>Manning!R554</f>
        <v>0</v>
      </c>
      <c r="S548" s="263">
        <f>Manning!S554</f>
        <v>0</v>
      </c>
      <c r="T548" s="263">
        <f>Manning!T554</f>
        <v>0</v>
      </c>
      <c r="U548" s="263">
        <f>Manning!U554</f>
        <v>0</v>
      </c>
      <c r="V548" s="263">
        <f>Manning!W554</f>
        <v>0</v>
      </c>
      <c r="W548" s="147"/>
      <c r="X548" s="498">
        <f>K548*'Salary Level'!$M554</f>
        <v>0</v>
      </c>
      <c r="Y548" s="498">
        <f>L548*'Salary Level'!$M554</f>
        <v>0</v>
      </c>
      <c r="Z548" s="498">
        <f>M548*'Salary Level'!$M554</f>
        <v>0</v>
      </c>
      <c r="AA548" s="498">
        <f>N548*'Salary Level'!$M554</f>
        <v>0</v>
      </c>
      <c r="AB548" s="498">
        <f>O548*'Salary Level'!$M554</f>
        <v>0</v>
      </c>
      <c r="AC548" s="498">
        <f>P548*'Salary Level'!$M554</f>
        <v>0</v>
      </c>
      <c r="AD548" s="498">
        <f>Q548*'Salary Level'!$M554</f>
        <v>0</v>
      </c>
      <c r="AE548" s="498">
        <f>R548*'Salary Level'!$M554</f>
        <v>0</v>
      </c>
      <c r="AF548" s="498">
        <f>S548*'Salary Level'!$M554</f>
        <v>0</v>
      </c>
      <c r="AG548" s="498">
        <f>T548*'Salary Level'!$M554</f>
        <v>0</v>
      </c>
      <c r="AH548" s="498">
        <f>U548*'Salary Level'!$M554</f>
        <v>0</v>
      </c>
      <c r="AI548" s="498">
        <f>V548*'Salary Level'!$M554</f>
        <v>0</v>
      </c>
      <c r="AJ548" s="498">
        <f>V548*'Salary Level'!$M554</f>
        <v>0</v>
      </c>
      <c r="AK548" s="602">
        <f t="shared" si="54"/>
        <v>0</v>
      </c>
    </row>
    <row r="549" spans="1:37" ht="15" customHeight="1">
      <c r="A549" s="442"/>
      <c r="B549" s="457"/>
      <c r="C549" s="245"/>
      <c r="D549" s="211"/>
      <c r="E549" s="214" t="str">
        <f>Manning!E555</f>
        <v>PR / COMMUNICATION COORDINATOR</v>
      </c>
      <c r="F549" s="214"/>
      <c r="G549" s="263">
        <f>Manning!H555</f>
        <v>0</v>
      </c>
      <c r="H549" s="263" t="str">
        <f>Manning!I555</f>
        <v>L</v>
      </c>
      <c r="I549" s="263">
        <f>Manning!J555</f>
        <v>0</v>
      </c>
      <c r="J549" s="263"/>
      <c r="K549" s="263">
        <f>Manning!K555</f>
        <v>0</v>
      </c>
      <c r="L549" s="263">
        <f>Manning!L555</f>
        <v>0</v>
      </c>
      <c r="M549" s="263">
        <f>Manning!M555</f>
        <v>0</v>
      </c>
      <c r="N549" s="263">
        <f>Manning!N555</f>
        <v>0</v>
      </c>
      <c r="O549" s="263">
        <f>Manning!O555</f>
        <v>0</v>
      </c>
      <c r="P549" s="263">
        <f>Manning!P555</f>
        <v>0</v>
      </c>
      <c r="Q549" s="263">
        <f>Manning!Q555</f>
        <v>0</v>
      </c>
      <c r="R549" s="263">
        <f>Manning!R555</f>
        <v>0</v>
      </c>
      <c r="S549" s="263">
        <f>Manning!S555</f>
        <v>0</v>
      </c>
      <c r="T549" s="263">
        <f>Manning!T555</f>
        <v>0</v>
      </c>
      <c r="U549" s="263">
        <f>Manning!U555</f>
        <v>0</v>
      </c>
      <c r="V549" s="263">
        <f>Manning!W555</f>
        <v>0</v>
      </c>
      <c r="W549" s="147"/>
      <c r="X549" s="498">
        <f>K549*'Salary Level'!$M555</f>
        <v>0</v>
      </c>
      <c r="Y549" s="498">
        <f>L549*'Salary Level'!$M555</f>
        <v>0</v>
      </c>
      <c r="Z549" s="498">
        <f>M549*'Salary Level'!$M555</f>
        <v>0</v>
      </c>
      <c r="AA549" s="498">
        <f>N549*'Salary Level'!$M555</f>
        <v>0</v>
      </c>
      <c r="AB549" s="498">
        <f>O549*'Salary Level'!$M555</f>
        <v>0</v>
      </c>
      <c r="AC549" s="498">
        <f>P549*'Salary Level'!$M555</f>
        <v>0</v>
      </c>
      <c r="AD549" s="498">
        <f>Q549*'Salary Level'!$M555</f>
        <v>0</v>
      </c>
      <c r="AE549" s="498">
        <f>R549*'Salary Level'!$M555</f>
        <v>0</v>
      </c>
      <c r="AF549" s="498">
        <f>S549*'Salary Level'!$M555</f>
        <v>0</v>
      </c>
      <c r="AG549" s="498">
        <f>T549*'Salary Level'!$M555</f>
        <v>0</v>
      </c>
      <c r="AH549" s="498">
        <f>U549*'Salary Level'!$M555</f>
        <v>0</v>
      </c>
      <c r="AI549" s="498">
        <f>V549*'Salary Level'!$M555</f>
        <v>0</v>
      </c>
      <c r="AJ549" s="498">
        <f>V549*'Salary Level'!$M555</f>
        <v>0</v>
      </c>
      <c r="AK549" s="602">
        <f t="shared" si="54"/>
        <v>0</v>
      </c>
    </row>
    <row r="550" spans="1:37" ht="15" customHeight="1">
      <c r="A550" s="442"/>
      <c r="B550" s="457"/>
      <c r="C550" s="245"/>
      <c r="D550" s="211"/>
      <c r="E550" s="214" t="str">
        <f>Manning!E556</f>
        <v>ADDITIONAL POSITION 1</v>
      </c>
      <c r="F550" s="214"/>
      <c r="G550" s="263">
        <f>Manning!H556</f>
        <v>0</v>
      </c>
      <c r="H550" s="263" t="str">
        <f>Manning!I556</f>
        <v>L</v>
      </c>
      <c r="I550" s="263">
        <f>Manning!J556</f>
        <v>0</v>
      </c>
      <c r="J550" s="263"/>
      <c r="K550" s="263">
        <f>Manning!K556</f>
        <v>0</v>
      </c>
      <c r="L550" s="263">
        <f>Manning!L556</f>
        <v>0</v>
      </c>
      <c r="M550" s="263">
        <f>Manning!M556</f>
        <v>0</v>
      </c>
      <c r="N550" s="263">
        <f>Manning!N556</f>
        <v>0</v>
      </c>
      <c r="O550" s="263">
        <f>Manning!O556</f>
        <v>0</v>
      </c>
      <c r="P550" s="263">
        <f>Manning!P556</f>
        <v>0</v>
      </c>
      <c r="Q550" s="263">
        <f>Manning!Q556</f>
        <v>0</v>
      </c>
      <c r="R550" s="263">
        <f>Manning!R556</f>
        <v>0</v>
      </c>
      <c r="S550" s="263">
        <f>Manning!S556</f>
        <v>0</v>
      </c>
      <c r="T550" s="263">
        <f>Manning!T556</f>
        <v>0</v>
      </c>
      <c r="U550" s="263">
        <f>Manning!U556</f>
        <v>0</v>
      </c>
      <c r="V550" s="263">
        <f>Manning!W556</f>
        <v>0</v>
      </c>
      <c r="W550" s="146"/>
      <c r="X550" s="498">
        <f>K550*'Salary Level'!$M556</f>
        <v>0</v>
      </c>
      <c r="Y550" s="498">
        <f>L550*'Salary Level'!$M556</f>
        <v>0</v>
      </c>
      <c r="Z550" s="498">
        <f>M550*'Salary Level'!$M556</f>
        <v>0</v>
      </c>
      <c r="AA550" s="498">
        <f>N550*'Salary Level'!$M556</f>
        <v>0</v>
      </c>
      <c r="AB550" s="498">
        <f>O550*'Salary Level'!$M556</f>
        <v>0</v>
      </c>
      <c r="AC550" s="498">
        <f>P550*'Salary Level'!$M556</f>
        <v>0</v>
      </c>
      <c r="AD550" s="498">
        <f>Q550*'Salary Level'!$M556</f>
        <v>0</v>
      </c>
      <c r="AE550" s="498">
        <f>R550*'Salary Level'!$M556</f>
        <v>0</v>
      </c>
      <c r="AF550" s="498">
        <f>S550*'Salary Level'!$M556</f>
        <v>0</v>
      </c>
      <c r="AG550" s="498">
        <f>T550*'Salary Level'!$M556</f>
        <v>0</v>
      </c>
      <c r="AH550" s="498">
        <f>U550*'Salary Level'!$M556</f>
        <v>0</v>
      </c>
      <c r="AI550" s="498">
        <f>V550*'Salary Level'!$M556</f>
        <v>0</v>
      </c>
      <c r="AJ550" s="498">
        <f>V550*'Salary Level'!$M556</f>
        <v>0</v>
      </c>
      <c r="AK550" s="602">
        <f t="shared" si="54"/>
        <v>0</v>
      </c>
    </row>
    <row r="551" spans="1:37" ht="15" customHeight="1">
      <c r="A551" s="442"/>
      <c r="B551" s="457"/>
      <c r="C551" s="245"/>
      <c r="D551" s="211"/>
      <c r="E551" s="214" t="str">
        <f>Manning!E557</f>
        <v>ADDITIONAL POSITION 2</v>
      </c>
      <c r="F551" s="214"/>
      <c r="G551" s="263">
        <f>Manning!H557</f>
        <v>0</v>
      </c>
      <c r="H551" s="263" t="str">
        <f>Manning!I557</f>
        <v>L</v>
      </c>
      <c r="I551" s="263">
        <f>Manning!J557</f>
        <v>0</v>
      </c>
      <c r="J551" s="263"/>
      <c r="K551" s="263">
        <f>Manning!K557</f>
        <v>0</v>
      </c>
      <c r="L551" s="263">
        <f>Manning!L557</f>
        <v>0</v>
      </c>
      <c r="M551" s="263">
        <f>Manning!M557</f>
        <v>0</v>
      </c>
      <c r="N551" s="263">
        <f>Manning!N557</f>
        <v>0</v>
      </c>
      <c r="O551" s="263">
        <f>Manning!O557</f>
        <v>0</v>
      </c>
      <c r="P551" s="263">
        <f>Manning!P557</f>
        <v>0</v>
      </c>
      <c r="Q551" s="263">
        <f>Manning!Q557</f>
        <v>0</v>
      </c>
      <c r="R551" s="263">
        <f>Manning!R557</f>
        <v>0</v>
      </c>
      <c r="S551" s="263">
        <f>Manning!S557</f>
        <v>0</v>
      </c>
      <c r="T551" s="263">
        <f>Manning!T557</f>
        <v>0</v>
      </c>
      <c r="U551" s="263">
        <f>Manning!U557</f>
        <v>0</v>
      </c>
      <c r="V551" s="263">
        <f>Manning!W557</f>
        <v>0</v>
      </c>
      <c r="W551" s="146"/>
      <c r="X551" s="498">
        <f>K551*'Salary Level'!$M557</f>
        <v>0</v>
      </c>
      <c r="Y551" s="498">
        <f>L551*'Salary Level'!$M557</f>
        <v>0</v>
      </c>
      <c r="Z551" s="498">
        <f>M551*'Salary Level'!$M557</f>
        <v>0</v>
      </c>
      <c r="AA551" s="498">
        <f>N551*'Salary Level'!$M557</f>
        <v>0</v>
      </c>
      <c r="AB551" s="498">
        <f>O551*'Salary Level'!$M557</f>
        <v>0</v>
      </c>
      <c r="AC551" s="498">
        <f>P551*'Salary Level'!$M557</f>
        <v>0</v>
      </c>
      <c r="AD551" s="498">
        <f>Q551*'Salary Level'!$M557</f>
        <v>0</v>
      </c>
      <c r="AE551" s="498">
        <f>R551*'Salary Level'!$M557</f>
        <v>0</v>
      </c>
      <c r="AF551" s="498">
        <f>S551*'Salary Level'!$M557</f>
        <v>0</v>
      </c>
      <c r="AG551" s="498">
        <f>T551*'Salary Level'!$M557</f>
        <v>0</v>
      </c>
      <c r="AH551" s="498">
        <f>U551*'Salary Level'!$M557</f>
        <v>0</v>
      </c>
      <c r="AI551" s="498">
        <f>V551*'Salary Level'!$M557</f>
        <v>0</v>
      </c>
      <c r="AJ551" s="498">
        <f>V551*'Salary Level'!$M557</f>
        <v>0</v>
      </c>
      <c r="AK551" s="602">
        <f t="shared" si="54"/>
        <v>0</v>
      </c>
    </row>
    <row r="552" spans="1:37" ht="15" customHeight="1">
      <c r="A552" s="442"/>
      <c r="B552" s="457"/>
      <c r="C552" s="245"/>
      <c r="D552" s="211"/>
      <c r="E552" s="214" t="str">
        <f>Manning!E558</f>
        <v>ADDITIONAL POSITION 3</v>
      </c>
      <c r="F552" s="214"/>
      <c r="G552" s="263">
        <f>Manning!H558</f>
        <v>0</v>
      </c>
      <c r="H552" s="263" t="str">
        <f>Manning!I558</f>
        <v>L</v>
      </c>
      <c r="I552" s="263">
        <f>Manning!J558</f>
        <v>0</v>
      </c>
      <c r="J552" s="263"/>
      <c r="K552" s="263">
        <f>Manning!K558</f>
        <v>0</v>
      </c>
      <c r="L552" s="263">
        <f>Manning!L558</f>
        <v>0</v>
      </c>
      <c r="M552" s="263">
        <f>Manning!M558</f>
        <v>0</v>
      </c>
      <c r="N552" s="263">
        <f>Manning!N558</f>
        <v>0</v>
      </c>
      <c r="O552" s="263">
        <f>Manning!O558</f>
        <v>0</v>
      </c>
      <c r="P552" s="263">
        <f>Manning!P558</f>
        <v>0</v>
      </c>
      <c r="Q552" s="263">
        <f>Manning!Q558</f>
        <v>0</v>
      </c>
      <c r="R552" s="263">
        <f>Manning!R558</f>
        <v>0</v>
      </c>
      <c r="S552" s="263">
        <f>Manning!S558</f>
        <v>0</v>
      </c>
      <c r="T552" s="263">
        <f>Manning!T558</f>
        <v>0</v>
      </c>
      <c r="U552" s="263">
        <f>Manning!U558</f>
        <v>0</v>
      </c>
      <c r="V552" s="263">
        <f>Manning!W558</f>
        <v>0</v>
      </c>
      <c r="W552" s="146"/>
      <c r="X552" s="498">
        <f>K552*'Salary Level'!$M558</f>
        <v>0</v>
      </c>
      <c r="Y552" s="498">
        <f>L552*'Salary Level'!$M558</f>
        <v>0</v>
      </c>
      <c r="Z552" s="498">
        <f>M552*'Salary Level'!$M558</f>
        <v>0</v>
      </c>
      <c r="AA552" s="498">
        <f>N552*'Salary Level'!$M558</f>
        <v>0</v>
      </c>
      <c r="AB552" s="498">
        <f>O552*'Salary Level'!$M558</f>
        <v>0</v>
      </c>
      <c r="AC552" s="498">
        <f>P552*'Salary Level'!$M558</f>
        <v>0</v>
      </c>
      <c r="AD552" s="498">
        <f>Q552*'Salary Level'!$M558</f>
        <v>0</v>
      </c>
      <c r="AE552" s="498">
        <f>R552*'Salary Level'!$M558</f>
        <v>0</v>
      </c>
      <c r="AF552" s="498">
        <f>S552*'Salary Level'!$M558</f>
        <v>0</v>
      </c>
      <c r="AG552" s="498">
        <f>T552*'Salary Level'!$M558</f>
        <v>0</v>
      </c>
      <c r="AH552" s="498">
        <f>U552*'Salary Level'!$M558</f>
        <v>0</v>
      </c>
      <c r="AI552" s="498">
        <f>V552*'Salary Level'!$M558</f>
        <v>0</v>
      </c>
      <c r="AJ552" s="498">
        <f>V552*'Salary Level'!$M558</f>
        <v>0</v>
      </c>
      <c r="AK552" s="602">
        <f t="shared" si="54"/>
        <v>0</v>
      </c>
    </row>
    <row r="553" spans="1:37" ht="15" customHeight="1">
      <c r="A553" s="442"/>
      <c r="B553" s="457"/>
      <c r="C553" s="245"/>
      <c r="D553" s="211"/>
      <c r="E553" s="216"/>
      <c r="F553" s="216"/>
      <c r="G553" s="266"/>
      <c r="H553" s="266"/>
      <c r="I553" s="266"/>
      <c r="J553" s="266"/>
      <c r="K553" s="266"/>
      <c r="L553" s="266"/>
      <c r="M553" s="266"/>
      <c r="N553" s="266"/>
      <c r="O553" s="266"/>
      <c r="P553" s="266"/>
      <c r="Q553" s="266"/>
      <c r="R553" s="266"/>
      <c r="S553" s="266"/>
      <c r="T553" s="266"/>
      <c r="U553" s="266"/>
      <c r="V553" s="266"/>
      <c r="W553" s="192"/>
      <c r="X553" s="542"/>
      <c r="Y553" s="542"/>
      <c r="Z553" s="542"/>
      <c r="AA553" s="542"/>
      <c r="AB553" s="542"/>
      <c r="AC553" s="542"/>
      <c r="AD553" s="542"/>
      <c r="AE553" s="542"/>
      <c r="AF553" s="542"/>
      <c r="AG553" s="542"/>
      <c r="AH553" s="542"/>
      <c r="AI553" s="542"/>
      <c r="AJ553" s="542"/>
      <c r="AK553" s="602">
        <f t="shared" si="54"/>
        <v>0</v>
      </c>
    </row>
    <row r="554" spans="1:37" ht="15" customHeight="1">
      <c r="A554" s="443"/>
      <c r="B554" s="462"/>
      <c r="C554" s="613"/>
      <c r="D554" s="265"/>
      <c r="E554" s="221" t="str">
        <f>"TOTAL "&amp;E545</f>
        <v>TOTAL PR &amp; COMMUNICATION</v>
      </c>
      <c r="F554" s="221"/>
      <c r="G554" s="226">
        <f>SUM(G546:G553)</f>
        <v>1</v>
      </c>
      <c r="H554" s="221"/>
      <c r="I554" s="221"/>
      <c r="J554" s="221"/>
      <c r="K554" s="226">
        <f>Manning!K560</f>
        <v>0</v>
      </c>
      <c r="L554" s="226">
        <f>Manning!L560</f>
        <v>0</v>
      </c>
      <c r="M554" s="226">
        <f>Manning!M560</f>
        <v>0</v>
      </c>
      <c r="N554" s="226">
        <f>Manning!N560</f>
        <v>0</v>
      </c>
      <c r="O554" s="226">
        <f>Manning!O560</f>
        <v>0</v>
      </c>
      <c r="P554" s="226">
        <f>Manning!P560</f>
        <v>0</v>
      </c>
      <c r="Q554" s="226">
        <f>Manning!Q560</f>
        <v>0</v>
      </c>
      <c r="R554" s="226">
        <f>Manning!R560</f>
        <v>0</v>
      </c>
      <c r="S554" s="226">
        <f>Manning!S560</f>
        <v>0</v>
      </c>
      <c r="T554" s="226">
        <f>Manning!T560</f>
        <v>1</v>
      </c>
      <c r="U554" s="226">
        <f>Manning!U560</f>
        <v>1</v>
      </c>
      <c r="V554" s="226">
        <f>Manning!W560</f>
        <v>1</v>
      </c>
      <c r="W554" s="58"/>
      <c r="X554" s="507">
        <f>SUM(X546:X553)</f>
        <v>0</v>
      </c>
      <c r="Y554" s="507">
        <f t="shared" ref="Y554:AJ554" si="57">SUM(Y546:Y553)</f>
        <v>0</v>
      </c>
      <c r="Z554" s="507">
        <f t="shared" si="57"/>
        <v>0</v>
      </c>
      <c r="AA554" s="507">
        <f t="shared" si="57"/>
        <v>0</v>
      </c>
      <c r="AB554" s="507">
        <f t="shared" si="57"/>
        <v>0</v>
      </c>
      <c r="AC554" s="507">
        <f t="shared" si="57"/>
        <v>0</v>
      </c>
      <c r="AD554" s="507">
        <f>SUM(AD546:AD553)</f>
        <v>0</v>
      </c>
      <c r="AE554" s="507">
        <f t="shared" si="57"/>
        <v>0</v>
      </c>
      <c r="AF554" s="507">
        <f t="shared" si="57"/>
        <v>0</v>
      </c>
      <c r="AG554" s="507">
        <f t="shared" si="57"/>
        <v>17040</v>
      </c>
      <c r="AH554" s="507">
        <f t="shared" si="57"/>
        <v>17040</v>
      </c>
      <c r="AI554" s="507">
        <f t="shared" si="57"/>
        <v>17040</v>
      </c>
      <c r="AJ554" s="507">
        <f t="shared" si="57"/>
        <v>17040</v>
      </c>
      <c r="AK554" s="602">
        <f t="shared" si="54"/>
        <v>68160</v>
      </c>
    </row>
    <row r="555" spans="1:37" ht="15" customHeight="1">
      <c r="A555" s="443"/>
      <c r="B555" s="462"/>
      <c r="C555" s="613"/>
      <c r="D555" s="613"/>
      <c r="E555" s="267"/>
      <c r="F555" s="267"/>
      <c r="G555" s="267"/>
      <c r="H555" s="267"/>
      <c r="I555" s="267"/>
      <c r="J555" s="267"/>
      <c r="K555" s="291"/>
      <c r="L555" s="291"/>
      <c r="M555" s="291"/>
      <c r="N555" s="291"/>
      <c r="O555" s="291"/>
      <c r="P555" s="291"/>
      <c r="Q555" s="291"/>
      <c r="R555" s="291"/>
      <c r="S555" s="291"/>
      <c r="T555" s="291"/>
      <c r="U555" s="291"/>
      <c r="V555" s="291"/>
      <c r="W555" s="94"/>
      <c r="X555" s="508"/>
      <c r="Y555" s="508"/>
      <c r="Z555" s="508"/>
      <c r="AA555" s="508"/>
      <c r="AB555" s="508"/>
      <c r="AC555" s="508"/>
      <c r="AD555" s="508"/>
      <c r="AE555" s="508"/>
      <c r="AF555" s="508"/>
      <c r="AG555" s="508"/>
      <c r="AH555" s="508"/>
      <c r="AI555" s="508"/>
      <c r="AJ555" s="509"/>
      <c r="AK555" s="602">
        <f t="shared" si="54"/>
        <v>0</v>
      </c>
    </row>
    <row r="556" spans="1:37" ht="15" customHeight="1">
      <c r="A556" s="442"/>
      <c r="B556" s="457"/>
      <c r="C556" s="245"/>
      <c r="D556" s="211"/>
      <c r="E556" s="227" t="str">
        <f>Manning!E562</f>
        <v>RESERVATION</v>
      </c>
      <c r="F556" s="227"/>
      <c r="G556" s="227"/>
      <c r="H556" s="227"/>
      <c r="I556" s="227"/>
      <c r="J556" s="227"/>
      <c r="K556" s="279"/>
      <c r="L556" s="279"/>
      <c r="M556" s="279"/>
      <c r="N556" s="279"/>
      <c r="O556" s="279"/>
      <c r="P556" s="279"/>
      <c r="Q556" s="279"/>
      <c r="R556" s="279"/>
      <c r="S556" s="279"/>
      <c r="T556" s="279"/>
      <c r="U556" s="279"/>
      <c r="V556" s="279"/>
      <c r="W556" s="69"/>
      <c r="X556" s="510"/>
      <c r="Y556" s="510"/>
      <c r="Z556" s="510"/>
      <c r="AA556" s="510"/>
      <c r="AB556" s="510"/>
      <c r="AC556" s="510"/>
      <c r="AD556" s="510"/>
      <c r="AE556" s="510"/>
      <c r="AF556" s="510"/>
      <c r="AG556" s="510"/>
      <c r="AH556" s="510"/>
      <c r="AI556" s="510"/>
      <c r="AJ556" s="510"/>
      <c r="AK556" s="602">
        <f t="shared" si="54"/>
        <v>0</v>
      </c>
    </row>
    <row r="557" spans="1:37" ht="15" customHeight="1">
      <c r="A557" s="442"/>
      <c r="B557" s="457"/>
      <c r="C557" s="245"/>
      <c r="D557" s="211"/>
      <c r="E557" s="228"/>
      <c r="F557" s="228"/>
      <c r="G557" s="228"/>
      <c r="H557" s="228"/>
      <c r="I557" s="228"/>
      <c r="J557" s="228"/>
      <c r="K557" s="280"/>
      <c r="L557" s="280"/>
      <c r="M557" s="280"/>
      <c r="N557" s="280"/>
      <c r="O557" s="280"/>
      <c r="P557" s="280"/>
      <c r="Q557" s="280"/>
      <c r="R557" s="280"/>
      <c r="S557" s="280"/>
      <c r="T557" s="280"/>
      <c r="U557" s="280"/>
      <c r="V557" s="280"/>
      <c r="W557" s="61"/>
      <c r="X557" s="499"/>
      <c r="Y557" s="499"/>
      <c r="Z557" s="499"/>
      <c r="AA557" s="499"/>
      <c r="AB557" s="499"/>
      <c r="AC557" s="499"/>
      <c r="AD557" s="499"/>
      <c r="AE557" s="499"/>
      <c r="AF557" s="499"/>
      <c r="AG557" s="499"/>
      <c r="AH557" s="499"/>
      <c r="AI557" s="499"/>
      <c r="AJ557" s="499"/>
      <c r="AK557" s="602">
        <f t="shared" si="54"/>
        <v>0</v>
      </c>
    </row>
    <row r="558" spans="1:37" ht="15" customHeight="1">
      <c r="A558" s="442"/>
      <c r="B558" s="457"/>
      <c r="C558" s="245"/>
      <c r="D558" s="211"/>
      <c r="E558" s="232" t="str">
        <f>Manning!E564</f>
        <v>RESERVATION MANAGER</v>
      </c>
      <c r="F558" s="232"/>
      <c r="G558" s="263">
        <f>Manning!H564</f>
        <v>1</v>
      </c>
      <c r="H558" s="263" t="str">
        <f>Manning!I564</f>
        <v>L</v>
      </c>
      <c r="I558" s="263" t="str">
        <f>Manning!J564</f>
        <v>L4</v>
      </c>
      <c r="J558" s="263"/>
      <c r="K558" s="263">
        <f>Manning!K564</f>
        <v>0</v>
      </c>
      <c r="L558" s="263">
        <f>Manning!L564</f>
        <v>0</v>
      </c>
      <c r="M558" s="263">
        <f>Manning!M564</f>
        <v>0</v>
      </c>
      <c r="N558" s="263">
        <f>Manning!N564</f>
        <v>0</v>
      </c>
      <c r="O558" s="263">
        <f>Manning!O564</f>
        <v>0</v>
      </c>
      <c r="P558" s="263">
        <f>Manning!P564</f>
        <v>0</v>
      </c>
      <c r="Q558" s="263">
        <f>Manning!Q564</f>
        <v>0</v>
      </c>
      <c r="R558" s="263">
        <f>Manning!R564</f>
        <v>0</v>
      </c>
      <c r="S558" s="263">
        <f>Manning!S564</f>
        <v>0</v>
      </c>
      <c r="T558" s="263">
        <f>Manning!T564</f>
        <v>1</v>
      </c>
      <c r="U558" s="263">
        <f>Manning!U564</f>
        <v>1</v>
      </c>
      <c r="V558" s="263">
        <f>Manning!W564</f>
        <v>1</v>
      </c>
      <c r="W558" s="147"/>
      <c r="X558" s="498">
        <f>K558*'Salary Level'!$M564</f>
        <v>0</v>
      </c>
      <c r="Y558" s="498">
        <f>L558*'Salary Level'!$M564</f>
        <v>0</v>
      </c>
      <c r="Z558" s="498">
        <f>M558*'Salary Level'!$M564</f>
        <v>0</v>
      </c>
      <c r="AA558" s="498">
        <f>N558*'Salary Level'!$M564</f>
        <v>0</v>
      </c>
      <c r="AB558" s="498">
        <f>O558*'Salary Level'!$M564</f>
        <v>0</v>
      </c>
      <c r="AC558" s="498">
        <f>P558*'Salary Level'!$M564</f>
        <v>0</v>
      </c>
      <c r="AD558" s="498">
        <f>Q558*'Salary Level'!$M564</f>
        <v>0</v>
      </c>
      <c r="AE558" s="498">
        <f>R558*'Salary Level'!$M564</f>
        <v>0</v>
      </c>
      <c r="AF558" s="498">
        <f>S558*'Salary Level'!$M564</f>
        <v>0</v>
      </c>
      <c r="AG558" s="498">
        <f>T558*'Salary Level'!$M564</f>
        <v>10650</v>
      </c>
      <c r="AH558" s="498">
        <f>U558*'Salary Level'!$M564</f>
        <v>10650</v>
      </c>
      <c r="AI558" s="498">
        <f>V558*'Salary Level'!$M564</f>
        <v>10650</v>
      </c>
      <c r="AJ558" s="498">
        <f>V558*'Salary Level'!$M564</f>
        <v>10650</v>
      </c>
      <c r="AK558" s="602">
        <f t="shared" si="54"/>
        <v>42600</v>
      </c>
    </row>
    <row r="559" spans="1:37" ht="15" customHeight="1">
      <c r="A559" s="442"/>
      <c r="B559" s="457"/>
      <c r="C559" s="245"/>
      <c r="D559" s="211"/>
      <c r="E559" s="232" t="str">
        <f>Manning!E565</f>
        <v>RESERVATION SUPERVISOR</v>
      </c>
      <c r="F559" s="232"/>
      <c r="G559" s="263">
        <f>Manning!H565</f>
        <v>1</v>
      </c>
      <c r="H559" s="263" t="str">
        <f>Manning!I565</f>
        <v>L</v>
      </c>
      <c r="I559" s="263" t="str">
        <f>Manning!J565</f>
        <v>L5</v>
      </c>
      <c r="J559" s="263"/>
      <c r="K559" s="263">
        <f>Manning!K565</f>
        <v>0</v>
      </c>
      <c r="L559" s="263">
        <f>Manning!L565</f>
        <v>0</v>
      </c>
      <c r="M559" s="263">
        <f>Manning!M565</f>
        <v>0</v>
      </c>
      <c r="N559" s="263">
        <f>Manning!N565</f>
        <v>0</v>
      </c>
      <c r="O559" s="263">
        <f>Manning!O565</f>
        <v>0</v>
      </c>
      <c r="P559" s="263">
        <f>Manning!P565</f>
        <v>0</v>
      </c>
      <c r="Q559" s="263">
        <f>Manning!Q565</f>
        <v>0</v>
      </c>
      <c r="R559" s="263">
        <f>Manning!R565</f>
        <v>0</v>
      </c>
      <c r="S559" s="263">
        <f>Manning!S565</f>
        <v>0</v>
      </c>
      <c r="T559" s="263">
        <f>Manning!T565</f>
        <v>0</v>
      </c>
      <c r="U559" s="263">
        <f>Manning!U565</f>
        <v>1</v>
      </c>
      <c r="V559" s="263">
        <f>Manning!W565</f>
        <v>1</v>
      </c>
      <c r="W559" s="147"/>
      <c r="X559" s="498">
        <f>K559*'Salary Level'!$M565</f>
        <v>0</v>
      </c>
      <c r="Y559" s="498">
        <f>L559*'Salary Level'!$M565</f>
        <v>0</v>
      </c>
      <c r="Z559" s="498">
        <f>M559*'Salary Level'!$M565</f>
        <v>0</v>
      </c>
      <c r="AA559" s="498">
        <f>N559*'Salary Level'!$M565</f>
        <v>0</v>
      </c>
      <c r="AB559" s="498">
        <f>O559*'Salary Level'!$M565</f>
        <v>0</v>
      </c>
      <c r="AC559" s="498">
        <f>P559*'Salary Level'!$M565</f>
        <v>0</v>
      </c>
      <c r="AD559" s="498">
        <f>Q559*'Salary Level'!$M565</f>
        <v>0</v>
      </c>
      <c r="AE559" s="498">
        <f>R559*'Salary Level'!$M565</f>
        <v>0</v>
      </c>
      <c r="AF559" s="498">
        <f>S559*'Salary Level'!$M565</f>
        <v>0</v>
      </c>
      <c r="AG559" s="498">
        <f>T559*'Salary Level'!$M565</f>
        <v>0</v>
      </c>
      <c r="AH559" s="498">
        <f>U559*'Salary Level'!$M565</f>
        <v>5680</v>
      </c>
      <c r="AI559" s="498">
        <f>V559*'Salary Level'!$M565</f>
        <v>5680</v>
      </c>
      <c r="AJ559" s="498">
        <f>V559*'Salary Level'!$M565</f>
        <v>5680</v>
      </c>
      <c r="AK559" s="602">
        <f t="shared" si="54"/>
        <v>17040</v>
      </c>
    </row>
    <row r="560" spans="1:37" ht="15" customHeight="1">
      <c r="A560" s="442"/>
      <c r="B560" s="457"/>
      <c r="C560" s="245"/>
      <c r="D560" s="211"/>
      <c r="E560" s="232" t="str">
        <f>Manning!E566</f>
        <v>RESERVATION SECRETARY</v>
      </c>
      <c r="F560" s="232"/>
      <c r="G560" s="263">
        <f>Manning!H566</f>
        <v>0</v>
      </c>
      <c r="H560" s="263" t="str">
        <f>Manning!I566</f>
        <v>L</v>
      </c>
      <c r="I560" s="263">
        <f>Manning!J566</f>
        <v>0</v>
      </c>
      <c r="J560" s="263"/>
      <c r="K560" s="263">
        <f>Manning!K566</f>
        <v>0</v>
      </c>
      <c r="L560" s="263">
        <f>Manning!L566</f>
        <v>0</v>
      </c>
      <c r="M560" s="263">
        <f>Manning!M566</f>
        <v>0</v>
      </c>
      <c r="N560" s="263">
        <f>Manning!N566</f>
        <v>0</v>
      </c>
      <c r="O560" s="263">
        <f>Manning!O566</f>
        <v>0</v>
      </c>
      <c r="P560" s="263">
        <f>Manning!P566</f>
        <v>0</v>
      </c>
      <c r="Q560" s="263">
        <f>Manning!Q566</f>
        <v>0</v>
      </c>
      <c r="R560" s="263">
        <f>Manning!R566</f>
        <v>0</v>
      </c>
      <c r="S560" s="263">
        <f>Manning!S566</f>
        <v>0</v>
      </c>
      <c r="T560" s="263">
        <f>Manning!T566</f>
        <v>0</v>
      </c>
      <c r="U560" s="263">
        <f>Manning!U566</f>
        <v>0</v>
      </c>
      <c r="V560" s="263">
        <f>Manning!W566</f>
        <v>0</v>
      </c>
      <c r="W560" s="147"/>
      <c r="X560" s="498">
        <f>K560*'Salary Level'!$M566</f>
        <v>0</v>
      </c>
      <c r="Y560" s="498">
        <f>L560*'Salary Level'!$M566</f>
        <v>0</v>
      </c>
      <c r="Z560" s="498">
        <f>M560*'Salary Level'!$M566</f>
        <v>0</v>
      </c>
      <c r="AA560" s="498">
        <f>N560*'Salary Level'!$M566</f>
        <v>0</v>
      </c>
      <c r="AB560" s="498">
        <f>O560*'Salary Level'!$M566</f>
        <v>0</v>
      </c>
      <c r="AC560" s="498">
        <f>P560*'Salary Level'!$M566</f>
        <v>0</v>
      </c>
      <c r="AD560" s="498">
        <f>Q560*'Salary Level'!$M566</f>
        <v>0</v>
      </c>
      <c r="AE560" s="498">
        <f>R560*'Salary Level'!$M566</f>
        <v>0</v>
      </c>
      <c r="AF560" s="498">
        <f>S560*'Salary Level'!$M566</f>
        <v>0</v>
      </c>
      <c r="AG560" s="498">
        <f>T560*'Salary Level'!$M566</f>
        <v>0</v>
      </c>
      <c r="AH560" s="498">
        <f>U560*'Salary Level'!$M566</f>
        <v>0</v>
      </c>
      <c r="AI560" s="498">
        <f>V560*'Salary Level'!$M566</f>
        <v>0</v>
      </c>
      <c r="AJ560" s="498">
        <f>V560*'Salary Level'!$M566</f>
        <v>0</v>
      </c>
      <c r="AK560" s="602">
        <f t="shared" si="54"/>
        <v>0</v>
      </c>
    </row>
    <row r="561" spans="1:37" ht="15" customHeight="1">
      <c r="A561" s="442"/>
      <c r="B561" s="457"/>
      <c r="C561" s="245"/>
      <c r="D561" s="211"/>
      <c r="E561" s="232" t="str">
        <f>Manning!E567</f>
        <v>RESERVATION CLERK</v>
      </c>
      <c r="F561" s="232"/>
      <c r="G561" s="263">
        <f>Manning!H567</f>
        <v>2</v>
      </c>
      <c r="H561" s="263" t="str">
        <f>Manning!I567</f>
        <v>L</v>
      </c>
      <c r="I561" s="263" t="str">
        <f>Manning!J567</f>
        <v>L6</v>
      </c>
      <c r="J561" s="263"/>
      <c r="K561" s="263">
        <f>Manning!K567</f>
        <v>0</v>
      </c>
      <c r="L561" s="263">
        <f>Manning!L567</f>
        <v>0</v>
      </c>
      <c r="M561" s="263">
        <f>Manning!M567</f>
        <v>0</v>
      </c>
      <c r="N561" s="263">
        <f>Manning!N567</f>
        <v>0</v>
      </c>
      <c r="O561" s="263">
        <f>Manning!O567</f>
        <v>0</v>
      </c>
      <c r="P561" s="263">
        <f>Manning!P567</f>
        <v>0</v>
      </c>
      <c r="Q561" s="263">
        <f>Manning!Q567</f>
        <v>0</v>
      </c>
      <c r="R561" s="263">
        <f>Manning!R567</f>
        <v>0</v>
      </c>
      <c r="S561" s="263">
        <f>Manning!S567</f>
        <v>0</v>
      </c>
      <c r="T561" s="263">
        <f>Manning!T567</f>
        <v>0</v>
      </c>
      <c r="U561" s="263">
        <f>Manning!U567</f>
        <v>2</v>
      </c>
      <c r="V561" s="263">
        <f>Manning!W567</f>
        <v>2</v>
      </c>
      <c r="W561" s="147"/>
      <c r="X561" s="498">
        <f>K561*'Salary Level'!$M567</f>
        <v>0</v>
      </c>
      <c r="Y561" s="498">
        <f>L561*'Salary Level'!$M567</f>
        <v>0</v>
      </c>
      <c r="Z561" s="498">
        <f>M561*'Salary Level'!$M567</f>
        <v>0</v>
      </c>
      <c r="AA561" s="498">
        <f>N561*'Salary Level'!$M567</f>
        <v>0</v>
      </c>
      <c r="AB561" s="498">
        <f>O561*'Salary Level'!$M567</f>
        <v>0</v>
      </c>
      <c r="AC561" s="498">
        <f>P561*'Salary Level'!$M567</f>
        <v>0</v>
      </c>
      <c r="AD561" s="498">
        <f>Q561*'Salary Level'!$M567</f>
        <v>0</v>
      </c>
      <c r="AE561" s="498">
        <f>R561*'Salary Level'!$M567</f>
        <v>0</v>
      </c>
      <c r="AF561" s="498">
        <f>S561*'Salary Level'!$M567</f>
        <v>0</v>
      </c>
      <c r="AG561" s="498">
        <f>T561*'Salary Level'!$M567</f>
        <v>0</v>
      </c>
      <c r="AH561" s="498">
        <f>U561*'Salary Level'!$M567</f>
        <v>8520</v>
      </c>
      <c r="AI561" s="498">
        <f>V561*'Salary Level'!$M567</f>
        <v>8520</v>
      </c>
      <c r="AJ561" s="498">
        <f>V561*'Salary Level'!$M567</f>
        <v>8520</v>
      </c>
      <c r="AK561" s="602">
        <f t="shared" si="54"/>
        <v>25560</v>
      </c>
    </row>
    <row r="562" spans="1:37" ht="15" customHeight="1">
      <c r="A562" s="442"/>
      <c r="B562" s="457"/>
      <c r="C562" s="245"/>
      <c r="D562" s="211"/>
      <c r="E562" s="232" t="str">
        <f>Manning!E568</f>
        <v>ADDITIONAL POSITION 1</v>
      </c>
      <c r="F562" s="232"/>
      <c r="G562" s="263">
        <f>Manning!H568</f>
        <v>0</v>
      </c>
      <c r="H562" s="263" t="str">
        <f>Manning!I568</f>
        <v>L</v>
      </c>
      <c r="I562" s="263">
        <f>Manning!J568</f>
        <v>0</v>
      </c>
      <c r="J562" s="263"/>
      <c r="K562" s="263">
        <f>Manning!K568</f>
        <v>0</v>
      </c>
      <c r="L562" s="263">
        <f>Manning!L568</f>
        <v>0</v>
      </c>
      <c r="M562" s="263">
        <f>Manning!M568</f>
        <v>0</v>
      </c>
      <c r="N562" s="263">
        <f>Manning!N568</f>
        <v>0</v>
      </c>
      <c r="O562" s="263">
        <f>Manning!O568</f>
        <v>0</v>
      </c>
      <c r="P562" s="263">
        <f>Manning!P568</f>
        <v>0</v>
      </c>
      <c r="Q562" s="263">
        <f>Manning!Q568</f>
        <v>0</v>
      </c>
      <c r="R562" s="263">
        <f>Manning!R568</f>
        <v>0</v>
      </c>
      <c r="S562" s="263">
        <f>Manning!S568</f>
        <v>0</v>
      </c>
      <c r="T562" s="263">
        <f>Manning!T568</f>
        <v>0</v>
      </c>
      <c r="U562" s="263">
        <f>Manning!U568</f>
        <v>0</v>
      </c>
      <c r="V562" s="263">
        <f>Manning!W568</f>
        <v>0</v>
      </c>
      <c r="W562" s="146"/>
      <c r="X562" s="498">
        <f>K562*'Salary Level'!$M568</f>
        <v>0</v>
      </c>
      <c r="Y562" s="498">
        <f>L562*'Salary Level'!$M568</f>
        <v>0</v>
      </c>
      <c r="Z562" s="498">
        <f>M562*'Salary Level'!$M568</f>
        <v>0</v>
      </c>
      <c r="AA562" s="498">
        <f>N562*'Salary Level'!$M568</f>
        <v>0</v>
      </c>
      <c r="AB562" s="498">
        <f>O562*'Salary Level'!$M568</f>
        <v>0</v>
      </c>
      <c r="AC562" s="498">
        <f>P562*'Salary Level'!$M568</f>
        <v>0</v>
      </c>
      <c r="AD562" s="498">
        <f>Q562*'Salary Level'!$M568</f>
        <v>0</v>
      </c>
      <c r="AE562" s="498">
        <f>R562*'Salary Level'!$M568</f>
        <v>0</v>
      </c>
      <c r="AF562" s="498">
        <f>S562*'Salary Level'!$M568</f>
        <v>0</v>
      </c>
      <c r="AG562" s="498">
        <f>T562*'Salary Level'!$M568</f>
        <v>0</v>
      </c>
      <c r="AH562" s="498">
        <f>U562*'Salary Level'!$M568</f>
        <v>0</v>
      </c>
      <c r="AI562" s="498">
        <f>V562*'Salary Level'!$M568</f>
        <v>0</v>
      </c>
      <c r="AJ562" s="498">
        <f>V562*'Salary Level'!$M568</f>
        <v>0</v>
      </c>
      <c r="AK562" s="602">
        <f t="shared" si="54"/>
        <v>0</v>
      </c>
    </row>
    <row r="563" spans="1:37" ht="15" customHeight="1">
      <c r="A563" s="442"/>
      <c r="B563" s="457"/>
      <c r="C563" s="245"/>
      <c r="D563" s="211"/>
      <c r="E563" s="232" t="str">
        <f>Manning!E569</f>
        <v>ADDITIONAL POSITION 2</v>
      </c>
      <c r="F563" s="232"/>
      <c r="G563" s="263">
        <f>Manning!H569</f>
        <v>0</v>
      </c>
      <c r="H563" s="263" t="str">
        <f>Manning!I569</f>
        <v>L</v>
      </c>
      <c r="I563" s="263">
        <f>Manning!J569</f>
        <v>0</v>
      </c>
      <c r="J563" s="263"/>
      <c r="K563" s="263">
        <f>Manning!K569</f>
        <v>0</v>
      </c>
      <c r="L563" s="263">
        <f>Manning!L569</f>
        <v>0</v>
      </c>
      <c r="M563" s="263">
        <f>Manning!M569</f>
        <v>0</v>
      </c>
      <c r="N563" s="263">
        <f>Manning!N569</f>
        <v>0</v>
      </c>
      <c r="O563" s="263">
        <f>Manning!O569</f>
        <v>0</v>
      </c>
      <c r="P563" s="263">
        <f>Manning!P569</f>
        <v>0</v>
      </c>
      <c r="Q563" s="263">
        <f>Manning!Q569</f>
        <v>0</v>
      </c>
      <c r="R563" s="263">
        <f>Manning!R569</f>
        <v>0</v>
      </c>
      <c r="S563" s="263">
        <f>Manning!S569</f>
        <v>0</v>
      </c>
      <c r="T563" s="263">
        <f>Manning!T569</f>
        <v>0</v>
      </c>
      <c r="U563" s="263">
        <f>Manning!U569</f>
        <v>0</v>
      </c>
      <c r="V563" s="263">
        <f>Manning!W569</f>
        <v>0</v>
      </c>
      <c r="W563" s="146"/>
      <c r="X563" s="498">
        <f>K563*'Salary Level'!$M569</f>
        <v>0</v>
      </c>
      <c r="Y563" s="498">
        <f>L563*'Salary Level'!$M569</f>
        <v>0</v>
      </c>
      <c r="Z563" s="498">
        <f>M563*'Salary Level'!$M569</f>
        <v>0</v>
      </c>
      <c r="AA563" s="498">
        <f>N563*'Salary Level'!$M569</f>
        <v>0</v>
      </c>
      <c r="AB563" s="498">
        <f>O563*'Salary Level'!$M569</f>
        <v>0</v>
      </c>
      <c r="AC563" s="498">
        <f>P563*'Salary Level'!$M569</f>
        <v>0</v>
      </c>
      <c r="AD563" s="498">
        <f>Q563*'Salary Level'!$M569</f>
        <v>0</v>
      </c>
      <c r="AE563" s="498">
        <f>R563*'Salary Level'!$M569</f>
        <v>0</v>
      </c>
      <c r="AF563" s="498">
        <f>S563*'Salary Level'!$M569</f>
        <v>0</v>
      </c>
      <c r="AG563" s="498">
        <f>T563*'Salary Level'!$M569</f>
        <v>0</v>
      </c>
      <c r="AH563" s="498">
        <f>U563*'Salary Level'!$M569</f>
        <v>0</v>
      </c>
      <c r="AI563" s="498">
        <f>V563*'Salary Level'!$M569</f>
        <v>0</v>
      </c>
      <c r="AJ563" s="498">
        <f>V563*'Salary Level'!$M569</f>
        <v>0</v>
      </c>
      <c r="AK563" s="602">
        <f t="shared" si="54"/>
        <v>0</v>
      </c>
    </row>
    <row r="564" spans="1:37" ht="15" customHeight="1">
      <c r="A564" s="442"/>
      <c r="B564" s="457"/>
      <c r="C564" s="245"/>
      <c r="D564" s="211"/>
      <c r="E564" s="232" t="str">
        <f>Manning!E570</f>
        <v>ADDITIONAL POSITION 3</v>
      </c>
      <c r="F564" s="232"/>
      <c r="G564" s="263">
        <f>Manning!H570</f>
        <v>0</v>
      </c>
      <c r="H564" s="263" t="str">
        <f>Manning!I570</f>
        <v>L</v>
      </c>
      <c r="I564" s="263">
        <f>Manning!J570</f>
        <v>0</v>
      </c>
      <c r="J564" s="263"/>
      <c r="K564" s="263">
        <f>Manning!K570</f>
        <v>0</v>
      </c>
      <c r="L564" s="263">
        <f>Manning!L570</f>
        <v>0</v>
      </c>
      <c r="M564" s="263">
        <f>Manning!M570</f>
        <v>0</v>
      </c>
      <c r="N564" s="263">
        <f>Manning!N570</f>
        <v>0</v>
      </c>
      <c r="O564" s="263">
        <f>Manning!O570</f>
        <v>0</v>
      </c>
      <c r="P564" s="263">
        <f>Manning!P570</f>
        <v>0</v>
      </c>
      <c r="Q564" s="263">
        <f>Manning!Q570</f>
        <v>0</v>
      </c>
      <c r="R564" s="263">
        <f>Manning!R570</f>
        <v>0</v>
      </c>
      <c r="S564" s="263">
        <f>Manning!S570</f>
        <v>0</v>
      </c>
      <c r="T564" s="263">
        <f>Manning!T570</f>
        <v>0</v>
      </c>
      <c r="U564" s="263">
        <f>Manning!U570</f>
        <v>0</v>
      </c>
      <c r="V564" s="263">
        <f>Manning!W570</f>
        <v>0</v>
      </c>
      <c r="W564" s="146"/>
      <c r="X564" s="498">
        <f>K564*'Salary Level'!$M570</f>
        <v>0</v>
      </c>
      <c r="Y564" s="498">
        <f>L564*'Salary Level'!$M570</f>
        <v>0</v>
      </c>
      <c r="Z564" s="498">
        <f>M564*'Salary Level'!$M570</f>
        <v>0</v>
      </c>
      <c r="AA564" s="498">
        <f>N564*'Salary Level'!$M570</f>
        <v>0</v>
      </c>
      <c r="AB564" s="498">
        <f>O564*'Salary Level'!$M570</f>
        <v>0</v>
      </c>
      <c r="AC564" s="498">
        <f>P564*'Salary Level'!$M570</f>
        <v>0</v>
      </c>
      <c r="AD564" s="498">
        <f>Q564*'Salary Level'!$M570</f>
        <v>0</v>
      </c>
      <c r="AE564" s="498">
        <f>R564*'Salary Level'!$M570</f>
        <v>0</v>
      </c>
      <c r="AF564" s="498">
        <f>S564*'Salary Level'!$M570</f>
        <v>0</v>
      </c>
      <c r="AG564" s="498">
        <f>T564*'Salary Level'!$M570</f>
        <v>0</v>
      </c>
      <c r="AH564" s="498">
        <f>U564*'Salary Level'!$M570</f>
        <v>0</v>
      </c>
      <c r="AI564" s="498">
        <f>V564*'Salary Level'!$M570</f>
        <v>0</v>
      </c>
      <c r="AJ564" s="498">
        <f>V564*'Salary Level'!$M570</f>
        <v>0</v>
      </c>
      <c r="AK564" s="602">
        <f t="shared" si="54"/>
        <v>0</v>
      </c>
    </row>
    <row r="565" spans="1:37" ht="15" customHeight="1">
      <c r="A565" s="442"/>
      <c r="B565" s="457"/>
      <c r="C565" s="245"/>
      <c r="D565" s="211"/>
      <c r="E565" s="231"/>
      <c r="F565" s="231"/>
      <c r="G565" s="231"/>
      <c r="H565" s="231"/>
      <c r="I565" s="231"/>
      <c r="J565" s="231"/>
      <c r="K565" s="282"/>
      <c r="L565" s="282"/>
      <c r="M565" s="282"/>
      <c r="N565" s="282"/>
      <c r="O565" s="282"/>
      <c r="P565" s="282"/>
      <c r="Q565" s="282"/>
      <c r="R565" s="282"/>
      <c r="S565" s="282"/>
      <c r="T565" s="282"/>
      <c r="U565" s="282"/>
      <c r="V565" s="282"/>
      <c r="W565" s="61"/>
      <c r="X565" s="499"/>
      <c r="Y565" s="499"/>
      <c r="Z565" s="499"/>
      <c r="AA565" s="499"/>
      <c r="AB565" s="499"/>
      <c r="AC565" s="499"/>
      <c r="AD565" s="499"/>
      <c r="AE565" s="499"/>
      <c r="AF565" s="499"/>
      <c r="AG565" s="499"/>
      <c r="AH565" s="499"/>
      <c r="AI565" s="499"/>
      <c r="AJ565" s="499"/>
      <c r="AK565" s="602">
        <f t="shared" si="54"/>
        <v>0</v>
      </c>
    </row>
    <row r="566" spans="1:37" ht="15" customHeight="1">
      <c r="A566" s="442"/>
      <c r="B566" s="457"/>
      <c r="C566" s="245"/>
      <c r="D566" s="217"/>
      <c r="E566" s="218" t="str">
        <f>"TOTAL "&amp;E556</f>
        <v>TOTAL RESERVATION</v>
      </c>
      <c r="F566" s="218"/>
      <c r="G566" s="268">
        <f>SUM(G557:G565)</f>
        <v>4</v>
      </c>
      <c r="H566" s="218"/>
      <c r="I566" s="218"/>
      <c r="J566" s="218"/>
      <c r="K566" s="219">
        <f>Manning!K572</f>
        <v>0</v>
      </c>
      <c r="L566" s="219">
        <f>Manning!L572</f>
        <v>0</v>
      </c>
      <c r="M566" s="219">
        <f>Manning!M572</f>
        <v>0</v>
      </c>
      <c r="N566" s="219">
        <f>Manning!N572</f>
        <v>0</v>
      </c>
      <c r="O566" s="219">
        <f>Manning!O572</f>
        <v>0</v>
      </c>
      <c r="P566" s="219">
        <f>Manning!P572</f>
        <v>0</v>
      </c>
      <c r="Q566" s="219">
        <f>Manning!Q572</f>
        <v>0</v>
      </c>
      <c r="R566" s="219">
        <f>Manning!R572</f>
        <v>0</v>
      </c>
      <c r="S566" s="219">
        <f>Manning!S572</f>
        <v>0</v>
      </c>
      <c r="T566" s="219">
        <f>Manning!T572</f>
        <v>1</v>
      </c>
      <c r="U566" s="219">
        <f>Manning!U572</f>
        <v>4</v>
      </c>
      <c r="V566" s="219">
        <f>Manning!W572</f>
        <v>4</v>
      </c>
      <c r="W566" s="130"/>
      <c r="X566" s="500">
        <f>SUM(X557:X565)</f>
        <v>0</v>
      </c>
      <c r="Y566" s="500">
        <f t="shared" ref="Y566:AJ566" si="58">SUM(Y557:Y565)</f>
        <v>0</v>
      </c>
      <c r="Z566" s="500">
        <f t="shared" si="58"/>
        <v>0</v>
      </c>
      <c r="AA566" s="500">
        <f t="shared" si="58"/>
        <v>0</v>
      </c>
      <c r="AB566" s="500">
        <f t="shared" si="58"/>
        <v>0</v>
      </c>
      <c r="AC566" s="500">
        <f t="shared" si="58"/>
        <v>0</v>
      </c>
      <c r="AD566" s="500">
        <f>SUM(AD557:AD565)</f>
        <v>0</v>
      </c>
      <c r="AE566" s="500">
        <f t="shared" si="58"/>
        <v>0</v>
      </c>
      <c r="AF566" s="500">
        <f t="shared" si="58"/>
        <v>0</v>
      </c>
      <c r="AG566" s="500">
        <f t="shared" si="58"/>
        <v>10650</v>
      </c>
      <c r="AH566" s="500">
        <f t="shared" si="58"/>
        <v>24850</v>
      </c>
      <c r="AI566" s="500">
        <f t="shared" si="58"/>
        <v>24850</v>
      </c>
      <c r="AJ566" s="500">
        <f t="shared" si="58"/>
        <v>24850</v>
      </c>
      <c r="AK566" s="602">
        <f t="shared" si="54"/>
        <v>85200</v>
      </c>
    </row>
    <row r="567" spans="1:37" ht="15" customHeight="1">
      <c r="A567" s="442"/>
      <c r="B567" s="457"/>
      <c r="C567" s="461" t="str">
        <f>"TOTAL "&amp;C512</f>
        <v>TOTAL SALES AND MARKETING DIVISION</v>
      </c>
      <c r="D567" s="459"/>
      <c r="E567" s="212"/>
      <c r="F567" s="212"/>
      <c r="G567" s="279">
        <f>+G566+G554+G543+G531</f>
        <v>16</v>
      </c>
      <c r="H567" s="212"/>
      <c r="I567" s="212"/>
      <c r="J567" s="212"/>
      <c r="K567" s="276">
        <f>Manning!K573</f>
        <v>0</v>
      </c>
      <c r="L567" s="276">
        <f>Manning!L573</f>
        <v>0</v>
      </c>
      <c r="M567" s="276">
        <f>Manning!M573</f>
        <v>0</v>
      </c>
      <c r="N567" s="276">
        <f>Manning!N573</f>
        <v>0</v>
      </c>
      <c r="O567" s="276">
        <f>Manning!O573</f>
        <v>0</v>
      </c>
      <c r="P567" s="276">
        <f>Manning!P573</f>
        <v>0</v>
      </c>
      <c r="Q567" s="276">
        <f>Manning!Q573</f>
        <v>0</v>
      </c>
      <c r="R567" s="276">
        <f>Manning!R573</f>
        <v>0</v>
      </c>
      <c r="S567" s="276">
        <f>Manning!S573</f>
        <v>3</v>
      </c>
      <c r="T567" s="276">
        <f>Manning!T573</f>
        <v>12</v>
      </c>
      <c r="U567" s="276">
        <f>Manning!U573</f>
        <v>17</v>
      </c>
      <c r="V567" s="276">
        <f>Manning!W573</f>
        <v>17</v>
      </c>
      <c r="W567" s="72"/>
      <c r="X567" s="496">
        <f>X566+X554+X543+X531</f>
        <v>0</v>
      </c>
      <c r="Y567" s="496">
        <f t="shared" ref="Y567:AJ567" si="59">Y566+Y554+Y543+Y531</f>
        <v>0</v>
      </c>
      <c r="Z567" s="496">
        <f t="shared" si="59"/>
        <v>0</v>
      </c>
      <c r="AA567" s="496">
        <f t="shared" si="59"/>
        <v>0</v>
      </c>
      <c r="AB567" s="496">
        <f t="shared" si="59"/>
        <v>0</v>
      </c>
      <c r="AC567" s="496">
        <f t="shared" si="59"/>
        <v>0</v>
      </c>
      <c r="AD567" s="496">
        <f>AD566+AD554+AD543+AD531</f>
        <v>0</v>
      </c>
      <c r="AE567" s="496">
        <f t="shared" si="59"/>
        <v>0</v>
      </c>
      <c r="AF567" s="496">
        <f t="shared" si="59"/>
        <v>58930</v>
      </c>
      <c r="AG567" s="496">
        <f t="shared" si="59"/>
        <v>148390</v>
      </c>
      <c r="AH567" s="496">
        <f t="shared" si="59"/>
        <v>169690</v>
      </c>
      <c r="AI567" s="496">
        <f t="shared" si="59"/>
        <v>169690</v>
      </c>
      <c r="AJ567" s="496">
        <f t="shared" si="59"/>
        <v>169690</v>
      </c>
      <c r="AK567" s="602">
        <f t="shared" si="54"/>
        <v>716390</v>
      </c>
    </row>
    <row r="568" spans="1:37" ht="15" customHeight="1">
      <c r="A568" s="442"/>
      <c r="B568" s="269"/>
      <c r="C568" s="242"/>
      <c r="D568" s="242"/>
      <c r="E568" s="243"/>
      <c r="F568" s="243"/>
      <c r="G568" s="243"/>
      <c r="H568" s="243"/>
      <c r="I568" s="243"/>
      <c r="J568" s="243"/>
      <c r="K568" s="284"/>
      <c r="L568" s="284"/>
      <c r="M568" s="284"/>
      <c r="N568" s="284"/>
      <c r="O568" s="284"/>
      <c r="P568" s="284"/>
      <c r="Q568" s="284"/>
      <c r="R568" s="284"/>
      <c r="S568" s="284"/>
      <c r="T568" s="284"/>
      <c r="U568" s="284"/>
      <c r="V568" s="284"/>
      <c r="W568" s="19"/>
      <c r="X568" s="535"/>
      <c r="Y568" s="535"/>
      <c r="Z568" s="535"/>
      <c r="AA568" s="535"/>
      <c r="AB568" s="535"/>
      <c r="AC568" s="535"/>
      <c r="AD568" s="535"/>
      <c r="AE568" s="535"/>
      <c r="AF568" s="535"/>
      <c r="AG568" s="535"/>
      <c r="AH568" s="535"/>
      <c r="AI568" s="535"/>
      <c r="AJ568" s="536"/>
      <c r="AK568" s="602">
        <f t="shared" si="54"/>
        <v>0</v>
      </c>
    </row>
    <row r="569" spans="1:37" ht="15" customHeight="1">
      <c r="A569" s="442"/>
      <c r="B569" s="457"/>
      <c r="C569" s="458" t="str">
        <f>Manning!C575</f>
        <v>POMEC DIVISION</v>
      </c>
      <c r="D569" s="459"/>
      <c r="E569" s="460"/>
      <c r="F569" s="460"/>
      <c r="G569" s="460"/>
      <c r="H569" s="460"/>
      <c r="I569" s="460"/>
      <c r="J569" s="460"/>
      <c r="K569" s="470"/>
      <c r="L569" s="470"/>
      <c r="M569" s="470"/>
      <c r="N569" s="470"/>
      <c r="O569" s="470"/>
      <c r="P569" s="470"/>
      <c r="Q569" s="470"/>
      <c r="R569" s="470"/>
      <c r="S569" s="470"/>
      <c r="T569" s="470"/>
      <c r="U569" s="470"/>
      <c r="V569" s="470"/>
      <c r="W569" s="425"/>
      <c r="X569" s="524"/>
      <c r="Y569" s="524"/>
      <c r="Z569" s="524"/>
      <c r="AA569" s="524"/>
      <c r="AB569" s="524"/>
      <c r="AC569" s="524"/>
      <c r="AD569" s="524"/>
      <c r="AE569" s="524"/>
      <c r="AF569" s="524"/>
      <c r="AG569" s="524"/>
      <c r="AH569" s="524"/>
      <c r="AI569" s="524"/>
      <c r="AJ569" s="524"/>
      <c r="AK569" s="602">
        <f t="shared" si="54"/>
        <v>0</v>
      </c>
    </row>
    <row r="570" spans="1:37" ht="15" customHeight="1">
      <c r="A570" s="442"/>
      <c r="B570" s="457"/>
      <c r="C570" s="245"/>
      <c r="D570" s="262"/>
      <c r="E570" s="249" t="str">
        <f>Manning!E576</f>
        <v xml:space="preserve">REPAIRS &amp; MAINTENANCE </v>
      </c>
      <c r="F570" s="249">
        <f>Manning!F576</f>
        <v>0</v>
      </c>
      <c r="G570" s="249"/>
      <c r="H570" s="249"/>
      <c r="I570" s="249"/>
      <c r="J570" s="249"/>
      <c r="K570" s="287"/>
      <c r="L570" s="287"/>
      <c r="M570" s="287"/>
      <c r="N570" s="287"/>
      <c r="O570" s="287"/>
      <c r="P570" s="287"/>
      <c r="Q570" s="287"/>
      <c r="R570" s="287"/>
      <c r="S570" s="287"/>
      <c r="T570" s="287"/>
      <c r="U570" s="287"/>
      <c r="V570" s="287"/>
      <c r="W570" s="114"/>
      <c r="X570" s="525"/>
      <c r="Y570" s="525"/>
      <c r="Z570" s="525"/>
      <c r="AA570" s="525"/>
      <c r="AB570" s="525"/>
      <c r="AC570" s="525"/>
      <c r="AD570" s="525"/>
      <c r="AE570" s="525"/>
      <c r="AF570" s="525"/>
      <c r="AG570" s="525"/>
      <c r="AH570" s="525"/>
      <c r="AI570" s="525"/>
      <c r="AJ570" s="525"/>
      <c r="AK570" s="602">
        <f t="shared" si="54"/>
        <v>0</v>
      </c>
    </row>
    <row r="571" spans="1:37" ht="15" customHeight="1">
      <c r="A571" s="442"/>
      <c r="B571" s="457"/>
      <c r="C571" s="245"/>
      <c r="D571" s="211"/>
      <c r="E571" s="213"/>
      <c r="F571" s="213"/>
      <c r="G571" s="213"/>
      <c r="H571" s="213"/>
      <c r="I571" s="213"/>
      <c r="J571" s="213"/>
      <c r="K571" s="277"/>
      <c r="L571" s="277"/>
      <c r="M571" s="277"/>
      <c r="N571" s="277"/>
      <c r="O571" s="277"/>
      <c r="P571" s="277"/>
      <c r="Q571" s="277"/>
      <c r="R571" s="277"/>
      <c r="S571" s="277"/>
      <c r="T571" s="277"/>
      <c r="U571" s="277"/>
      <c r="V571" s="277"/>
      <c r="W571" s="55"/>
      <c r="X571" s="67"/>
      <c r="Y571" s="67"/>
      <c r="Z571" s="67"/>
      <c r="AA571" s="67"/>
      <c r="AB571" s="67"/>
      <c r="AC571" s="67"/>
      <c r="AD571" s="67"/>
      <c r="AE571" s="67"/>
      <c r="AF571" s="67"/>
      <c r="AG571" s="67"/>
      <c r="AH571" s="67"/>
      <c r="AI571" s="67"/>
      <c r="AJ571" s="67"/>
      <c r="AK571" s="602">
        <f t="shared" si="54"/>
        <v>0</v>
      </c>
    </row>
    <row r="572" spans="1:37" ht="15" customHeight="1">
      <c r="A572" s="442"/>
      <c r="B572" s="457"/>
      <c r="C572" s="245"/>
      <c r="D572" s="211"/>
      <c r="E572" s="214" t="str">
        <f>Manning!E578</f>
        <v>DIRECTOR OF ENGINEERING</v>
      </c>
      <c r="F572" s="214">
        <f>Manning!F578</f>
        <v>0</v>
      </c>
      <c r="G572" s="263">
        <f>Manning!H578</f>
        <v>1</v>
      </c>
      <c r="H572" s="263" t="str">
        <f>Manning!I578</f>
        <v>L</v>
      </c>
      <c r="I572" s="263" t="str">
        <f>Manning!J578</f>
        <v>L3</v>
      </c>
      <c r="J572" s="263"/>
      <c r="K572" s="263">
        <f>Manning!K578</f>
        <v>0</v>
      </c>
      <c r="L572" s="263">
        <f>Manning!L578</f>
        <v>0</v>
      </c>
      <c r="M572" s="263">
        <f>Manning!M578</f>
        <v>0</v>
      </c>
      <c r="N572" s="263">
        <f>Manning!N578</f>
        <v>0</v>
      </c>
      <c r="O572" s="263">
        <f>Manning!O578</f>
        <v>0</v>
      </c>
      <c r="P572" s="263">
        <f>Manning!P578</f>
        <v>0</v>
      </c>
      <c r="Q572" s="263">
        <f>Manning!Q578</f>
        <v>0</v>
      </c>
      <c r="R572" s="263">
        <f>Manning!R578</f>
        <v>0</v>
      </c>
      <c r="S572" s="263">
        <f>Manning!S578</f>
        <v>1</v>
      </c>
      <c r="T572" s="263">
        <f>Manning!T578</f>
        <v>1</v>
      </c>
      <c r="U572" s="263">
        <f>Manning!U578</f>
        <v>1</v>
      </c>
      <c r="V572" s="263">
        <f>Manning!W578</f>
        <v>1</v>
      </c>
      <c r="W572" s="147"/>
      <c r="X572" s="498">
        <f>K572*'Salary Level'!$M578</f>
        <v>0</v>
      </c>
      <c r="Y572" s="498">
        <f>L572*'Salary Level'!$M578</f>
        <v>0</v>
      </c>
      <c r="Z572" s="498">
        <f>M572*'Salary Level'!$M578</f>
        <v>0</v>
      </c>
      <c r="AA572" s="498">
        <f>N572*'Salary Level'!$M578</f>
        <v>0</v>
      </c>
      <c r="AB572" s="498">
        <f>O572*'Salary Level'!$M578</f>
        <v>0</v>
      </c>
      <c r="AC572" s="498">
        <f>P572*'Salary Level'!$M578</f>
        <v>0</v>
      </c>
      <c r="AD572" s="498">
        <f>Q572*'Salary Level'!$M578</f>
        <v>0</v>
      </c>
      <c r="AE572" s="498">
        <f>R572*'Salary Level'!$M578</f>
        <v>0</v>
      </c>
      <c r="AF572" s="498">
        <f>S572*'Salary Level'!$M578</f>
        <v>21300</v>
      </c>
      <c r="AG572" s="498">
        <f>T572*'Salary Level'!$M578</f>
        <v>21300</v>
      </c>
      <c r="AH572" s="498">
        <f>U572*'Salary Level'!$M578</f>
        <v>21300</v>
      </c>
      <c r="AI572" s="498">
        <f>V572*'Salary Level'!$M578</f>
        <v>21300</v>
      </c>
      <c r="AJ572" s="498">
        <f>V572*'Salary Level'!$M578</f>
        <v>21300</v>
      </c>
      <c r="AK572" s="602">
        <f t="shared" si="54"/>
        <v>106500</v>
      </c>
    </row>
    <row r="573" spans="1:37" ht="15" customHeight="1">
      <c r="A573" s="442"/>
      <c r="B573" s="457"/>
      <c r="C573" s="245"/>
      <c r="D573" s="211"/>
      <c r="E573" s="214" t="str">
        <f>Manning!E579</f>
        <v>SECRETARY</v>
      </c>
      <c r="F573" s="214">
        <f>Manning!F579</f>
        <v>0</v>
      </c>
      <c r="G573" s="263">
        <f>Manning!H579</f>
        <v>0</v>
      </c>
      <c r="H573" s="263" t="str">
        <f>Manning!I579</f>
        <v>L</v>
      </c>
      <c r="I573" s="263">
        <f>Manning!J579</f>
        <v>0</v>
      </c>
      <c r="J573" s="263"/>
      <c r="K573" s="263">
        <f>Manning!K579</f>
        <v>0</v>
      </c>
      <c r="L573" s="263">
        <f>Manning!L579</f>
        <v>0</v>
      </c>
      <c r="M573" s="263">
        <f>Manning!M579</f>
        <v>0</v>
      </c>
      <c r="N573" s="263">
        <f>Manning!N579</f>
        <v>0</v>
      </c>
      <c r="O573" s="263">
        <f>Manning!O579</f>
        <v>0</v>
      </c>
      <c r="P573" s="263">
        <f>Manning!P579</f>
        <v>0</v>
      </c>
      <c r="Q573" s="263">
        <f>Manning!Q579</f>
        <v>0</v>
      </c>
      <c r="R573" s="263">
        <f>Manning!R579</f>
        <v>0</v>
      </c>
      <c r="S573" s="263">
        <f>Manning!S579</f>
        <v>0</v>
      </c>
      <c r="T573" s="263">
        <f>Manning!T579</f>
        <v>0</v>
      </c>
      <c r="U573" s="263">
        <f>Manning!U579</f>
        <v>0</v>
      </c>
      <c r="V573" s="263">
        <f>Manning!W579</f>
        <v>0</v>
      </c>
      <c r="W573" s="147"/>
      <c r="X573" s="498">
        <f>K573*'Salary Level'!$M579</f>
        <v>0</v>
      </c>
      <c r="Y573" s="498">
        <f>L573*'Salary Level'!$M579</f>
        <v>0</v>
      </c>
      <c r="Z573" s="498">
        <f>M573*'Salary Level'!$M579</f>
        <v>0</v>
      </c>
      <c r="AA573" s="498">
        <f>N573*'Salary Level'!$M579</f>
        <v>0</v>
      </c>
      <c r="AB573" s="498">
        <f>O573*'Salary Level'!$M579</f>
        <v>0</v>
      </c>
      <c r="AC573" s="498">
        <f>P573*'Salary Level'!$M579</f>
        <v>0</v>
      </c>
      <c r="AD573" s="498">
        <f>Q573*'Salary Level'!$M579</f>
        <v>0</v>
      </c>
      <c r="AE573" s="498">
        <f>R573*'Salary Level'!$M579</f>
        <v>0</v>
      </c>
      <c r="AF573" s="498">
        <f>S573*'Salary Level'!$M579</f>
        <v>0</v>
      </c>
      <c r="AG573" s="498">
        <f>T573*'Salary Level'!$M579</f>
        <v>0</v>
      </c>
      <c r="AH573" s="498">
        <f>U573*'Salary Level'!$M579</f>
        <v>0</v>
      </c>
      <c r="AI573" s="498">
        <f>V573*'Salary Level'!$M579</f>
        <v>0</v>
      </c>
      <c r="AJ573" s="498">
        <f>V573*'Salary Level'!$M579</f>
        <v>0</v>
      </c>
      <c r="AK573" s="602">
        <f t="shared" si="54"/>
        <v>0</v>
      </c>
    </row>
    <row r="574" spans="1:37" ht="15" customHeight="1">
      <c r="A574" s="442"/>
      <c r="B574" s="457"/>
      <c r="C574" s="245"/>
      <c r="D574" s="211"/>
      <c r="E574" s="214" t="str">
        <f>Manning!E580</f>
        <v>ASSISTANT CHIEF ENGINEER</v>
      </c>
      <c r="F574" s="214">
        <f>Manning!F580</f>
        <v>0</v>
      </c>
      <c r="G574" s="263">
        <f>Manning!H580</f>
        <v>1</v>
      </c>
      <c r="H574" s="263" t="str">
        <f>Manning!I580</f>
        <v>L</v>
      </c>
      <c r="I574" s="263" t="str">
        <f>Manning!J580</f>
        <v>L4</v>
      </c>
      <c r="J574" s="263"/>
      <c r="K574" s="263">
        <f>Manning!K580</f>
        <v>0</v>
      </c>
      <c r="L574" s="263">
        <f>Manning!L580</f>
        <v>0</v>
      </c>
      <c r="M574" s="263">
        <f>Manning!M580</f>
        <v>0</v>
      </c>
      <c r="N574" s="263">
        <f>Manning!N580</f>
        <v>0</v>
      </c>
      <c r="O574" s="263">
        <f>Manning!O580</f>
        <v>0</v>
      </c>
      <c r="P574" s="263">
        <f>Manning!P580</f>
        <v>0</v>
      </c>
      <c r="Q574" s="263">
        <f>Manning!Q580</f>
        <v>0</v>
      </c>
      <c r="R574" s="263">
        <f>Manning!R580</f>
        <v>0</v>
      </c>
      <c r="S574" s="263">
        <f>Manning!S580</f>
        <v>1</v>
      </c>
      <c r="T574" s="263">
        <f>Manning!T580</f>
        <v>1</v>
      </c>
      <c r="U574" s="263">
        <f>Manning!U580</f>
        <v>1</v>
      </c>
      <c r="V574" s="263">
        <f>Manning!W580</f>
        <v>1</v>
      </c>
      <c r="W574" s="147"/>
      <c r="X574" s="498">
        <f>K574*'Salary Level'!$M580</f>
        <v>0</v>
      </c>
      <c r="Y574" s="498">
        <f>L574*'Salary Level'!$M580</f>
        <v>0</v>
      </c>
      <c r="Z574" s="498">
        <f>M574*'Salary Level'!$M580</f>
        <v>0</v>
      </c>
      <c r="AA574" s="498">
        <f>N574*'Salary Level'!$M580</f>
        <v>0</v>
      </c>
      <c r="AB574" s="498">
        <f>O574*'Salary Level'!$M580</f>
        <v>0</v>
      </c>
      <c r="AC574" s="498">
        <f>P574*'Salary Level'!$M580</f>
        <v>0</v>
      </c>
      <c r="AD574" s="498">
        <f>Q574*'Salary Level'!$M580</f>
        <v>0</v>
      </c>
      <c r="AE574" s="498">
        <f>R574*'Salary Level'!$M580</f>
        <v>0</v>
      </c>
      <c r="AF574" s="498">
        <f>S574*'Salary Level'!$M580</f>
        <v>11360</v>
      </c>
      <c r="AG574" s="498">
        <f>T574*'Salary Level'!$M580</f>
        <v>11360</v>
      </c>
      <c r="AH574" s="498">
        <f>U574*'Salary Level'!$M580</f>
        <v>11360</v>
      </c>
      <c r="AI574" s="498">
        <f>V574*'Salary Level'!$M580</f>
        <v>11360</v>
      </c>
      <c r="AJ574" s="498">
        <f>V574*'Salary Level'!$M580</f>
        <v>11360</v>
      </c>
      <c r="AK574" s="602">
        <f t="shared" si="54"/>
        <v>56800</v>
      </c>
    </row>
    <row r="575" spans="1:37" ht="15" customHeight="1">
      <c r="A575" s="442"/>
      <c r="B575" s="457"/>
      <c r="C575" s="245"/>
      <c r="D575" s="211"/>
      <c r="E575" s="214" t="str">
        <f>Manning!E581</f>
        <v>MECHANICAL DUTY ENGINEER</v>
      </c>
      <c r="F575" s="214">
        <f>Manning!F581</f>
        <v>0</v>
      </c>
      <c r="G575" s="263">
        <f>Manning!H581</f>
        <v>1</v>
      </c>
      <c r="H575" s="263" t="str">
        <f>Manning!I581</f>
        <v>L</v>
      </c>
      <c r="I575" s="263" t="str">
        <f>Manning!J581</f>
        <v>L4</v>
      </c>
      <c r="J575" s="263"/>
      <c r="K575" s="263">
        <f>Manning!K581</f>
        <v>0</v>
      </c>
      <c r="L575" s="263">
        <f>Manning!L581</f>
        <v>0</v>
      </c>
      <c r="M575" s="263">
        <f>Manning!M581</f>
        <v>0</v>
      </c>
      <c r="N575" s="263">
        <f>Manning!N581</f>
        <v>0</v>
      </c>
      <c r="O575" s="263">
        <f>Manning!O581</f>
        <v>0</v>
      </c>
      <c r="P575" s="263">
        <f>Manning!P581</f>
        <v>0</v>
      </c>
      <c r="Q575" s="263">
        <f>Manning!Q581</f>
        <v>0</v>
      </c>
      <c r="R575" s="263">
        <f>Manning!R581</f>
        <v>0</v>
      </c>
      <c r="S575" s="263">
        <f>Manning!S581</f>
        <v>0</v>
      </c>
      <c r="T575" s="263">
        <f>Manning!T581</f>
        <v>0</v>
      </c>
      <c r="U575" s="263">
        <f>Manning!U581</f>
        <v>1</v>
      </c>
      <c r="V575" s="263">
        <f>Manning!W581</f>
        <v>1</v>
      </c>
      <c r="W575" s="147"/>
      <c r="X575" s="498">
        <f>K575*'Salary Level'!$M581</f>
        <v>0</v>
      </c>
      <c r="Y575" s="498">
        <f>L575*'Salary Level'!$M581</f>
        <v>0</v>
      </c>
      <c r="Z575" s="498">
        <f>M575*'Salary Level'!$M581</f>
        <v>0</v>
      </c>
      <c r="AA575" s="498">
        <f>N575*'Salary Level'!$M581</f>
        <v>0</v>
      </c>
      <c r="AB575" s="498">
        <f>O575*'Salary Level'!$M581</f>
        <v>0</v>
      </c>
      <c r="AC575" s="498">
        <f>P575*'Salary Level'!$M581</f>
        <v>0</v>
      </c>
      <c r="AD575" s="498">
        <f>Q575*'Salary Level'!$M581</f>
        <v>0</v>
      </c>
      <c r="AE575" s="498">
        <f>R575*'Salary Level'!$M581</f>
        <v>0</v>
      </c>
      <c r="AF575" s="498">
        <f>S575*'Salary Level'!$M581</f>
        <v>0</v>
      </c>
      <c r="AG575" s="498">
        <f>T575*'Salary Level'!$M581</f>
        <v>0</v>
      </c>
      <c r="AH575" s="498">
        <f>U575*'Salary Level'!$M581</f>
        <v>4970</v>
      </c>
      <c r="AI575" s="498">
        <f>V575*'Salary Level'!$M581</f>
        <v>4970</v>
      </c>
      <c r="AJ575" s="498">
        <f>V575*'Salary Level'!$M581</f>
        <v>4970</v>
      </c>
      <c r="AK575" s="602">
        <f t="shared" si="54"/>
        <v>14910</v>
      </c>
    </row>
    <row r="576" spans="1:37" ht="15" customHeight="1">
      <c r="A576" s="442"/>
      <c r="B576" s="457"/>
      <c r="C576" s="245"/>
      <c r="D576" s="211"/>
      <c r="E576" s="214" t="str">
        <f>Manning!E582</f>
        <v>PLUMBING DUTY ENGINEER</v>
      </c>
      <c r="F576" s="214">
        <f>Manning!F582</f>
        <v>0</v>
      </c>
      <c r="G576" s="263">
        <f>Manning!H582</f>
        <v>1</v>
      </c>
      <c r="H576" s="263" t="str">
        <f>Manning!I582</f>
        <v>L</v>
      </c>
      <c r="I576" s="263" t="str">
        <f>Manning!J582</f>
        <v>L4</v>
      </c>
      <c r="J576" s="263"/>
      <c r="K576" s="263">
        <f>Manning!K582</f>
        <v>0</v>
      </c>
      <c r="L576" s="263">
        <f>Manning!L582</f>
        <v>0</v>
      </c>
      <c r="M576" s="263">
        <f>Manning!M582</f>
        <v>0</v>
      </c>
      <c r="N576" s="263">
        <f>Manning!N582</f>
        <v>0</v>
      </c>
      <c r="O576" s="263">
        <f>Manning!O582</f>
        <v>0</v>
      </c>
      <c r="P576" s="263">
        <f>Manning!P582</f>
        <v>0</v>
      </c>
      <c r="Q576" s="263">
        <f>Manning!Q582</f>
        <v>0</v>
      </c>
      <c r="R576" s="263">
        <f>Manning!R582</f>
        <v>0</v>
      </c>
      <c r="S576" s="263">
        <f>Manning!S582</f>
        <v>0</v>
      </c>
      <c r="T576" s="263">
        <f>Manning!T582</f>
        <v>0</v>
      </c>
      <c r="U576" s="263">
        <f>Manning!U582</f>
        <v>1</v>
      </c>
      <c r="V576" s="263">
        <f>Manning!W582</f>
        <v>1</v>
      </c>
      <c r="W576" s="147"/>
      <c r="X576" s="498">
        <f>K576*'Salary Level'!$M582</f>
        <v>0</v>
      </c>
      <c r="Y576" s="498">
        <f>L576*'Salary Level'!$M582</f>
        <v>0</v>
      </c>
      <c r="Z576" s="498">
        <f>M576*'Salary Level'!$M582</f>
        <v>0</v>
      </c>
      <c r="AA576" s="498">
        <f>N576*'Salary Level'!$M582</f>
        <v>0</v>
      </c>
      <c r="AB576" s="498">
        <f>O576*'Salary Level'!$M582</f>
        <v>0</v>
      </c>
      <c r="AC576" s="498">
        <f>P576*'Salary Level'!$M582</f>
        <v>0</v>
      </c>
      <c r="AD576" s="498">
        <f>Q576*'Salary Level'!$M582</f>
        <v>0</v>
      </c>
      <c r="AE576" s="498">
        <f>R576*'Salary Level'!$M582</f>
        <v>0</v>
      </c>
      <c r="AF576" s="498">
        <f>S576*'Salary Level'!$M582</f>
        <v>0</v>
      </c>
      <c r="AG576" s="498">
        <f>T576*'Salary Level'!$M582</f>
        <v>0</v>
      </c>
      <c r="AH576" s="498">
        <f>U576*'Salary Level'!$M582</f>
        <v>4970</v>
      </c>
      <c r="AI576" s="498">
        <f>V576*'Salary Level'!$M582</f>
        <v>4970</v>
      </c>
      <c r="AJ576" s="498">
        <f>V576*'Salary Level'!$M582</f>
        <v>4970</v>
      </c>
      <c r="AK576" s="602">
        <f t="shared" si="54"/>
        <v>14910</v>
      </c>
    </row>
    <row r="577" spans="1:37" ht="15" customHeight="1">
      <c r="A577" s="442"/>
      <c r="B577" s="457"/>
      <c r="C577" s="245"/>
      <c r="D577" s="211"/>
      <c r="E577" s="214" t="str">
        <f>Manning!E583</f>
        <v>ELECTRICAL DUTY ENGINEER</v>
      </c>
      <c r="F577" s="214">
        <f>Manning!F583</f>
        <v>0</v>
      </c>
      <c r="G577" s="263">
        <f>Manning!H583</f>
        <v>1</v>
      </c>
      <c r="H577" s="263" t="str">
        <f>Manning!I583</f>
        <v>L</v>
      </c>
      <c r="I577" s="263" t="str">
        <f>Manning!J583</f>
        <v>L4</v>
      </c>
      <c r="J577" s="263"/>
      <c r="K577" s="263">
        <f>Manning!K583</f>
        <v>0</v>
      </c>
      <c r="L577" s="263">
        <f>Manning!L583</f>
        <v>0</v>
      </c>
      <c r="M577" s="263">
        <f>Manning!M583</f>
        <v>0</v>
      </c>
      <c r="N577" s="263">
        <f>Manning!N583</f>
        <v>0</v>
      </c>
      <c r="O577" s="263">
        <f>Manning!O583</f>
        <v>0</v>
      </c>
      <c r="P577" s="263">
        <f>Manning!P583</f>
        <v>0</v>
      </c>
      <c r="Q577" s="263">
        <f>Manning!Q583</f>
        <v>0</v>
      </c>
      <c r="R577" s="263">
        <f>Manning!R583</f>
        <v>0</v>
      </c>
      <c r="S577" s="263">
        <f>Manning!S583</f>
        <v>0</v>
      </c>
      <c r="T577" s="263">
        <f>Manning!T583</f>
        <v>0</v>
      </c>
      <c r="U577" s="263">
        <f>Manning!U583</f>
        <v>1</v>
      </c>
      <c r="V577" s="263">
        <f>Manning!W583</f>
        <v>1</v>
      </c>
      <c r="W577" s="147"/>
      <c r="X577" s="498">
        <f>K577*'Salary Level'!$M583</f>
        <v>0</v>
      </c>
      <c r="Y577" s="498">
        <f>L577*'Salary Level'!$M583</f>
        <v>0</v>
      </c>
      <c r="Z577" s="498">
        <f>M577*'Salary Level'!$M583</f>
        <v>0</v>
      </c>
      <c r="AA577" s="498">
        <f>N577*'Salary Level'!$M583</f>
        <v>0</v>
      </c>
      <c r="AB577" s="498">
        <f>O577*'Salary Level'!$M583</f>
        <v>0</v>
      </c>
      <c r="AC577" s="498">
        <f>P577*'Salary Level'!$M583</f>
        <v>0</v>
      </c>
      <c r="AD577" s="498">
        <f>Q577*'Salary Level'!$M583</f>
        <v>0</v>
      </c>
      <c r="AE577" s="498">
        <f>R577*'Salary Level'!$M583</f>
        <v>0</v>
      </c>
      <c r="AF577" s="498">
        <f>S577*'Salary Level'!$M583</f>
        <v>0</v>
      </c>
      <c r="AG577" s="498">
        <f>T577*'Salary Level'!$M583</f>
        <v>0</v>
      </c>
      <c r="AH577" s="498">
        <f>U577*'Salary Level'!$M583</f>
        <v>4970</v>
      </c>
      <c r="AI577" s="498">
        <f>V577*'Salary Level'!$M583</f>
        <v>4970</v>
      </c>
      <c r="AJ577" s="498">
        <f>V577*'Salary Level'!$M583</f>
        <v>4970</v>
      </c>
      <c r="AK577" s="602">
        <f t="shared" si="54"/>
        <v>14910</v>
      </c>
    </row>
    <row r="578" spans="1:37" ht="15" customHeight="1">
      <c r="A578" s="442"/>
      <c r="B578" s="457"/>
      <c r="C578" s="245"/>
      <c r="D578" s="211"/>
      <c r="E578" s="214" t="str">
        <f>Manning!E584</f>
        <v>PLUMBING SUPERVISOR</v>
      </c>
      <c r="F578" s="214">
        <f>Manning!F584</f>
        <v>0</v>
      </c>
      <c r="G578" s="263">
        <f>Manning!H584</f>
        <v>0</v>
      </c>
      <c r="H578" s="263" t="str">
        <f>Manning!I584</f>
        <v>L</v>
      </c>
      <c r="I578" s="263" t="str">
        <f>Manning!J584</f>
        <v>L5</v>
      </c>
      <c r="J578" s="263"/>
      <c r="K578" s="263">
        <f>Manning!K584</f>
        <v>0</v>
      </c>
      <c r="L578" s="263">
        <f>Manning!L584</f>
        <v>0</v>
      </c>
      <c r="M578" s="263">
        <f>Manning!M584</f>
        <v>0</v>
      </c>
      <c r="N578" s="263">
        <f>Manning!N584</f>
        <v>0</v>
      </c>
      <c r="O578" s="263">
        <f>Manning!O584</f>
        <v>0</v>
      </c>
      <c r="P578" s="263">
        <f>Manning!P584</f>
        <v>0</v>
      </c>
      <c r="Q578" s="263">
        <f>Manning!Q584</f>
        <v>0</v>
      </c>
      <c r="R578" s="263">
        <f>Manning!R584</f>
        <v>0</v>
      </c>
      <c r="S578" s="263">
        <f>Manning!S584</f>
        <v>0</v>
      </c>
      <c r="T578" s="263">
        <f>Manning!T584</f>
        <v>0</v>
      </c>
      <c r="U578" s="263">
        <f>Manning!U584</f>
        <v>0</v>
      </c>
      <c r="V578" s="263">
        <f>Manning!W584</f>
        <v>0</v>
      </c>
      <c r="W578" s="147"/>
      <c r="X578" s="498">
        <f>K578*'Salary Level'!$M584</f>
        <v>0</v>
      </c>
      <c r="Y578" s="498">
        <f>L578*'Salary Level'!$M584</f>
        <v>0</v>
      </c>
      <c r="Z578" s="498">
        <f>M578*'Salary Level'!$M584</f>
        <v>0</v>
      </c>
      <c r="AA578" s="498">
        <f>N578*'Salary Level'!$M584</f>
        <v>0</v>
      </c>
      <c r="AB578" s="498">
        <f>O578*'Salary Level'!$M584</f>
        <v>0</v>
      </c>
      <c r="AC578" s="498">
        <f>P578*'Salary Level'!$M584</f>
        <v>0</v>
      </c>
      <c r="AD578" s="498">
        <f>Q578*'Salary Level'!$M584</f>
        <v>0</v>
      </c>
      <c r="AE578" s="498">
        <f>R578*'Salary Level'!$M584</f>
        <v>0</v>
      </c>
      <c r="AF578" s="498">
        <f>S578*'Salary Level'!$M584</f>
        <v>0</v>
      </c>
      <c r="AG578" s="498">
        <f>T578*'Salary Level'!$M584</f>
        <v>0</v>
      </c>
      <c r="AH578" s="498">
        <f>U578*'Salary Level'!$M584</f>
        <v>0</v>
      </c>
      <c r="AI578" s="498">
        <f>V578*'Salary Level'!$M584</f>
        <v>0</v>
      </c>
      <c r="AJ578" s="498">
        <f>V578*'Salary Level'!$M584</f>
        <v>0</v>
      </c>
      <c r="AK578" s="602">
        <f t="shared" si="54"/>
        <v>0</v>
      </c>
    </row>
    <row r="579" spans="1:37" ht="15" customHeight="1">
      <c r="A579" s="442"/>
      <c r="B579" s="457"/>
      <c r="C579" s="245"/>
      <c r="D579" s="211"/>
      <c r="E579" s="214" t="str">
        <f>Manning!E585</f>
        <v>PLUMBING TECHNICIAN</v>
      </c>
      <c r="F579" s="214">
        <f>Manning!F585</f>
        <v>0</v>
      </c>
      <c r="G579" s="263">
        <f>Manning!H585</f>
        <v>1</v>
      </c>
      <c r="H579" s="263" t="str">
        <f>Manning!I585</f>
        <v>L</v>
      </c>
      <c r="I579" s="263" t="str">
        <f>Manning!J585</f>
        <v>L6</v>
      </c>
      <c r="J579" s="263"/>
      <c r="K579" s="263">
        <f>Manning!K585</f>
        <v>0</v>
      </c>
      <c r="L579" s="263">
        <f>Manning!L585</f>
        <v>0</v>
      </c>
      <c r="M579" s="263">
        <f>Manning!M585</f>
        <v>0</v>
      </c>
      <c r="N579" s="263">
        <f>Manning!N585</f>
        <v>0</v>
      </c>
      <c r="O579" s="263">
        <f>Manning!O585</f>
        <v>0</v>
      </c>
      <c r="P579" s="263">
        <f>Manning!P585</f>
        <v>0</v>
      </c>
      <c r="Q579" s="263">
        <f>Manning!Q585</f>
        <v>0</v>
      </c>
      <c r="R579" s="263">
        <f>Manning!R585</f>
        <v>0</v>
      </c>
      <c r="S579" s="263">
        <f>Manning!S585</f>
        <v>0</v>
      </c>
      <c r="T579" s="263">
        <f>Manning!T585</f>
        <v>0</v>
      </c>
      <c r="U579" s="263">
        <f>Manning!U585</f>
        <v>1</v>
      </c>
      <c r="V579" s="263">
        <f>Manning!W585</f>
        <v>1</v>
      </c>
      <c r="W579" s="147"/>
      <c r="X579" s="498">
        <f>K579*'Salary Level'!$M585</f>
        <v>0</v>
      </c>
      <c r="Y579" s="498">
        <f>L579*'Salary Level'!$M585</f>
        <v>0</v>
      </c>
      <c r="Z579" s="498">
        <f>M579*'Salary Level'!$M585</f>
        <v>0</v>
      </c>
      <c r="AA579" s="498">
        <f>N579*'Salary Level'!$M585</f>
        <v>0</v>
      </c>
      <c r="AB579" s="498">
        <f>O579*'Salary Level'!$M585</f>
        <v>0</v>
      </c>
      <c r="AC579" s="498">
        <f>P579*'Salary Level'!$M585</f>
        <v>0</v>
      </c>
      <c r="AD579" s="498">
        <f>Q579*'Salary Level'!$M585</f>
        <v>0</v>
      </c>
      <c r="AE579" s="498">
        <f>R579*'Salary Level'!$M585</f>
        <v>0</v>
      </c>
      <c r="AF579" s="498">
        <f>S579*'Salary Level'!$M585</f>
        <v>0</v>
      </c>
      <c r="AG579" s="498">
        <f>T579*'Salary Level'!$M585</f>
        <v>0</v>
      </c>
      <c r="AH579" s="498">
        <f>U579*'Salary Level'!$M585</f>
        <v>3550</v>
      </c>
      <c r="AI579" s="498">
        <f>V579*'Salary Level'!$M585</f>
        <v>3550</v>
      </c>
      <c r="AJ579" s="498">
        <f>V579*'Salary Level'!$M585</f>
        <v>3550</v>
      </c>
      <c r="AK579" s="602">
        <f t="shared" si="54"/>
        <v>10650</v>
      </c>
    </row>
    <row r="580" spans="1:37" ht="15" customHeight="1">
      <c r="A580" s="442"/>
      <c r="B580" s="457"/>
      <c r="C580" s="245"/>
      <c r="D580" s="211"/>
      <c r="E580" s="214" t="str">
        <f>Manning!E586</f>
        <v>MECHANICAL SUPERVISOR</v>
      </c>
      <c r="F580" s="214">
        <f>Manning!F586</f>
        <v>0</v>
      </c>
      <c r="G580" s="263">
        <f>Manning!H586</f>
        <v>0</v>
      </c>
      <c r="H580" s="263" t="str">
        <f>Manning!I586</f>
        <v>L</v>
      </c>
      <c r="I580" s="263" t="str">
        <f>Manning!J586</f>
        <v>L6</v>
      </c>
      <c r="J580" s="263"/>
      <c r="K580" s="263">
        <f>Manning!K586</f>
        <v>0</v>
      </c>
      <c r="L580" s="263">
        <f>Manning!L586</f>
        <v>0</v>
      </c>
      <c r="M580" s="263">
        <f>Manning!M586</f>
        <v>0</v>
      </c>
      <c r="N580" s="263">
        <f>Manning!N586</f>
        <v>0</v>
      </c>
      <c r="O580" s="263">
        <f>Manning!O586</f>
        <v>0</v>
      </c>
      <c r="P580" s="263">
        <f>Manning!P586</f>
        <v>0</v>
      </c>
      <c r="Q580" s="263">
        <f>Manning!Q586</f>
        <v>0</v>
      </c>
      <c r="R580" s="263">
        <f>Manning!R586</f>
        <v>0</v>
      </c>
      <c r="S580" s="263">
        <f>Manning!S586</f>
        <v>0</v>
      </c>
      <c r="T580" s="263">
        <f>Manning!T586</f>
        <v>0</v>
      </c>
      <c r="U580" s="263">
        <f>Manning!U586</f>
        <v>0</v>
      </c>
      <c r="V580" s="263">
        <f>Manning!W586</f>
        <v>0</v>
      </c>
      <c r="W580" s="147"/>
      <c r="X580" s="498">
        <f>K580*'Salary Level'!$M586</f>
        <v>0</v>
      </c>
      <c r="Y580" s="498">
        <f>L580*'Salary Level'!$M586</f>
        <v>0</v>
      </c>
      <c r="Z580" s="498">
        <f>M580*'Salary Level'!$M586</f>
        <v>0</v>
      </c>
      <c r="AA580" s="498">
        <f>N580*'Salary Level'!$M586</f>
        <v>0</v>
      </c>
      <c r="AB580" s="498">
        <f>O580*'Salary Level'!$M586</f>
        <v>0</v>
      </c>
      <c r="AC580" s="498">
        <f>P580*'Salary Level'!$M586</f>
        <v>0</v>
      </c>
      <c r="AD580" s="498">
        <f>Q580*'Salary Level'!$M586</f>
        <v>0</v>
      </c>
      <c r="AE580" s="498">
        <f>R580*'Salary Level'!$M586</f>
        <v>0</v>
      </c>
      <c r="AF580" s="498">
        <f>S580*'Salary Level'!$M586</f>
        <v>0</v>
      </c>
      <c r="AG580" s="498">
        <f>T580*'Salary Level'!$M586</f>
        <v>0</v>
      </c>
      <c r="AH580" s="498">
        <f>U580*'Salary Level'!$M586</f>
        <v>0</v>
      </c>
      <c r="AI580" s="498">
        <f>V580*'Salary Level'!$M586</f>
        <v>0</v>
      </c>
      <c r="AJ580" s="498">
        <f>V580*'Salary Level'!$M586</f>
        <v>0</v>
      </c>
      <c r="AK580" s="602">
        <f t="shared" si="54"/>
        <v>0</v>
      </c>
    </row>
    <row r="581" spans="1:37" ht="15" customHeight="1">
      <c r="A581" s="442"/>
      <c r="B581" s="457"/>
      <c r="C581" s="245"/>
      <c r="D581" s="211"/>
      <c r="E581" s="214" t="str">
        <f>Manning!E587</f>
        <v>MECHANICAL TECHNICIAN</v>
      </c>
      <c r="F581" s="214">
        <f>Manning!F587</f>
        <v>0</v>
      </c>
      <c r="G581" s="263">
        <f>Manning!H587</f>
        <v>1</v>
      </c>
      <c r="H581" s="263" t="str">
        <f>Manning!I587</f>
        <v>L</v>
      </c>
      <c r="I581" s="263" t="str">
        <f>Manning!J587</f>
        <v>L7</v>
      </c>
      <c r="J581" s="263"/>
      <c r="K581" s="263">
        <f>Manning!K587</f>
        <v>0</v>
      </c>
      <c r="L581" s="263">
        <f>Manning!L587</f>
        <v>0</v>
      </c>
      <c r="M581" s="263">
        <f>Manning!M587</f>
        <v>0</v>
      </c>
      <c r="N581" s="263">
        <f>Manning!N587</f>
        <v>0</v>
      </c>
      <c r="O581" s="263">
        <f>Manning!O587</f>
        <v>0</v>
      </c>
      <c r="P581" s="263">
        <f>Manning!P587</f>
        <v>0</v>
      </c>
      <c r="Q581" s="263">
        <f>Manning!Q587</f>
        <v>0</v>
      </c>
      <c r="R581" s="263">
        <f>Manning!R587</f>
        <v>0</v>
      </c>
      <c r="S581" s="263">
        <f>Manning!S587</f>
        <v>0</v>
      </c>
      <c r="T581" s="263">
        <f>Manning!T587</f>
        <v>0</v>
      </c>
      <c r="U581" s="263">
        <f>Manning!U587</f>
        <v>1</v>
      </c>
      <c r="V581" s="263">
        <f>Manning!W587</f>
        <v>1</v>
      </c>
      <c r="W581" s="147"/>
      <c r="X581" s="498">
        <f>K581*'Salary Level'!$M587</f>
        <v>0</v>
      </c>
      <c r="Y581" s="498">
        <f>L581*'Salary Level'!$M587</f>
        <v>0</v>
      </c>
      <c r="Z581" s="498">
        <f>M581*'Salary Level'!$M587</f>
        <v>0</v>
      </c>
      <c r="AA581" s="498">
        <f>N581*'Salary Level'!$M587</f>
        <v>0</v>
      </c>
      <c r="AB581" s="498">
        <f>O581*'Salary Level'!$M587</f>
        <v>0</v>
      </c>
      <c r="AC581" s="498">
        <f>P581*'Salary Level'!$M587</f>
        <v>0</v>
      </c>
      <c r="AD581" s="498">
        <f>Q581*'Salary Level'!$M587</f>
        <v>0</v>
      </c>
      <c r="AE581" s="498">
        <f>R581*'Salary Level'!$M587</f>
        <v>0</v>
      </c>
      <c r="AF581" s="498">
        <f>S581*'Salary Level'!$M587</f>
        <v>0</v>
      </c>
      <c r="AG581" s="498">
        <f>T581*'Salary Level'!$M587</f>
        <v>0</v>
      </c>
      <c r="AH581" s="498">
        <f>U581*'Salary Level'!$M587</f>
        <v>3550</v>
      </c>
      <c r="AI581" s="498">
        <f>V581*'Salary Level'!$M587</f>
        <v>3550</v>
      </c>
      <c r="AJ581" s="498">
        <f>V581*'Salary Level'!$M587</f>
        <v>3550</v>
      </c>
      <c r="AK581" s="602">
        <f t="shared" si="54"/>
        <v>10650</v>
      </c>
    </row>
    <row r="582" spans="1:37" ht="15" customHeight="1">
      <c r="A582" s="442"/>
      <c r="B582" s="457"/>
      <c r="C582" s="245"/>
      <c r="D582" s="211"/>
      <c r="E582" s="214" t="str">
        <f>Manning!E588</f>
        <v>ELECTRICAL SUPERVISOR</v>
      </c>
      <c r="F582" s="214">
        <f>Manning!F588</f>
        <v>0</v>
      </c>
      <c r="G582" s="263">
        <f>Manning!H588</f>
        <v>0</v>
      </c>
      <c r="H582" s="263" t="str">
        <f>Manning!I588</f>
        <v>L</v>
      </c>
      <c r="I582" s="263" t="str">
        <f>Manning!J588</f>
        <v>L5</v>
      </c>
      <c r="J582" s="263"/>
      <c r="K582" s="263">
        <f>Manning!K588</f>
        <v>0</v>
      </c>
      <c r="L582" s="263">
        <f>Manning!L588</f>
        <v>0</v>
      </c>
      <c r="M582" s="263">
        <f>Manning!M588</f>
        <v>0</v>
      </c>
      <c r="N582" s="263">
        <f>Manning!N588</f>
        <v>0</v>
      </c>
      <c r="O582" s="263">
        <f>Manning!O588</f>
        <v>0</v>
      </c>
      <c r="P582" s="263">
        <f>Manning!P588</f>
        <v>0</v>
      </c>
      <c r="Q582" s="263">
        <f>Manning!Q588</f>
        <v>0</v>
      </c>
      <c r="R582" s="263">
        <f>Manning!R588</f>
        <v>0</v>
      </c>
      <c r="S582" s="263">
        <f>Manning!S588</f>
        <v>0</v>
      </c>
      <c r="T582" s="263">
        <f>Manning!T588</f>
        <v>0</v>
      </c>
      <c r="U582" s="263">
        <f>Manning!U588</f>
        <v>0</v>
      </c>
      <c r="V582" s="263">
        <f>Manning!W588</f>
        <v>0</v>
      </c>
      <c r="W582" s="147"/>
      <c r="X582" s="498">
        <f>K582*'Salary Level'!$M588</f>
        <v>0</v>
      </c>
      <c r="Y582" s="498">
        <f>L582*'Salary Level'!$M588</f>
        <v>0</v>
      </c>
      <c r="Z582" s="498">
        <f>M582*'Salary Level'!$M588</f>
        <v>0</v>
      </c>
      <c r="AA582" s="498">
        <f>N582*'Salary Level'!$M588</f>
        <v>0</v>
      </c>
      <c r="AB582" s="498">
        <f>O582*'Salary Level'!$M588</f>
        <v>0</v>
      </c>
      <c r="AC582" s="498">
        <f>P582*'Salary Level'!$M588</f>
        <v>0</v>
      </c>
      <c r="AD582" s="498">
        <f>Q582*'Salary Level'!$M588</f>
        <v>0</v>
      </c>
      <c r="AE582" s="498">
        <f>R582*'Salary Level'!$M588</f>
        <v>0</v>
      </c>
      <c r="AF582" s="498">
        <f>S582*'Salary Level'!$M588</f>
        <v>0</v>
      </c>
      <c r="AG582" s="498">
        <f>T582*'Salary Level'!$M588</f>
        <v>0</v>
      </c>
      <c r="AH582" s="498">
        <f>U582*'Salary Level'!$M588</f>
        <v>0</v>
      </c>
      <c r="AI582" s="498">
        <f>V582*'Salary Level'!$M588</f>
        <v>0</v>
      </c>
      <c r="AJ582" s="498">
        <f>V582*'Salary Level'!$M588</f>
        <v>0</v>
      </c>
      <c r="AK582" s="602">
        <f t="shared" si="54"/>
        <v>0</v>
      </c>
    </row>
    <row r="583" spans="1:37" ht="15" customHeight="1">
      <c r="A583" s="442"/>
      <c r="B583" s="457"/>
      <c r="C583" s="245"/>
      <c r="D583" s="211"/>
      <c r="E583" s="214" t="str">
        <f>Manning!E589</f>
        <v>ELECTRICAL TECHNICIAN</v>
      </c>
      <c r="F583" s="214">
        <f>Manning!F589</f>
        <v>0</v>
      </c>
      <c r="G583" s="263">
        <f>Manning!H589</f>
        <v>1</v>
      </c>
      <c r="H583" s="263" t="str">
        <f>Manning!I589</f>
        <v>L</v>
      </c>
      <c r="I583" s="263" t="str">
        <f>Manning!J589</f>
        <v>L7</v>
      </c>
      <c r="J583" s="263"/>
      <c r="K583" s="263">
        <f>Manning!K589</f>
        <v>0</v>
      </c>
      <c r="L583" s="263">
        <f>Manning!L589</f>
        <v>0</v>
      </c>
      <c r="M583" s="263">
        <f>Manning!M589</f>
        <v>0</v>
      </c>
      <c r="N583" s="263">
        <f>Manning!N589</f>
        <v>0</v>
      </c>
      <c r="O583" s="263">
        <f>Manning!O589</f>
        <v>0</v>
      </c>
      <c r="P583" s="263">
        <f>Manning!P589</f>
        <v>0</v>
      </c>
      <c r="Q583" s="263">
        <f>Manning!Q589</f>
        <v>0</v>
      </c>
      <c r="R583" s="263">
        <f>Manning!R589</f>
        <v>0</v>
      </c>
      <c r="S583" s="263">
        <f>Manning!S589</f>
        <v>0</v>
      </c>
      <c r="T583" s="263">
        <f>Manning!T589</f>
        <v>0</v>
      </c>
      <c r="U583" s="263">
        <f>Manning!U589</f>
        <v>1</v>
      </c>
      <c r="V583" s="263">
        <f>Manning!W589</f>
        <v>1</v>
      </c>
      <c r="W583" s="147"/>
      <c r="X583" s="498">
        <f>K583*'Salary Level'!$M589</f>
        <v>0</v>
      </c>
      <c r="Y583" s="498">
        <f>L583*'Salary Level'!$M589</f>
        <v>0</v>
      </c>
      <c r="Z583" s="498">
        <f>M583*'Salary Level'!$M589</f>
        <v>0</v>
      </c>
      <c r="AA583" s="498">
        <f>N583*'Salary Level'!$M589</f>
        <v>0</v>
      </c>
      <c r="AB583" s="498">
        <f>O583*'Salary Level'!$M589</f>
        <v>0</v>
      </c>
      <c r="AC583" s="498">
        <f>P583*'Salary Level'!$M589</f>
        <v>0</v>
      </c>
      <c r="AD583" s="498">
        <f>Q583*'Salary Level'!$M589</f>
        <v>0</v>
      </c>
      <c r="AE583" s="498">
        <f>R583*'Salary Level'!$M589</f>
        <v>0</v>
      </c>
      <c r="AF583" s="498">
        <f>S583*'Salary Level'!$M589</f>
        <v>0</v>
      </c>
      <c r="AG583" s="498">
        <f>T583*'Salary Level'!$M589</f>
        <v>0</v>
      </c>
      <c r="AH583" s="498">
        <f>U583*'Salary Level'!$M589</f>
        <v>3550</v>
      </c>
      <c r="AI583" s="498">
        <f>V583*'Salary Level'!$M589</f>
        <v>3550</v>
      </c>
      <c r="AJ583" s="498">
        <f>V583*'Salary Level'!$M589</f>
        <v>3550</v>
      </c>
      <c r="AK583" s="602">
        <f t="shared" si="54"/>
        <v>10650</v>
      </c>
    </row>
    <row r="584" spans="1:37" ht="15" customHeight="1">
      <c r="A584" s="442"/>
      <c r="B584" s="457"/>
      <c r="C584" s="245"/>
      <c r="D584" s="211"/>
      <c r="E584" s="214" t="str">
        <f>Manning!E590</f>
        <v>LOW VOLTAGE SUPERVISOR</v>
      </c>
      <c r="F584" s="214">
        <f>Manning!F590</f>
        <v>0</v>
      </c>
      <c r="G584" s="263">
        <f>Manning!H590</f>
        <v>0</v>
      </c>
      <c r="H584" s="263" t="str">
        <f>Manning!I590</f>
        <v>L</v>
      </c>
      <c r="I584" s="263" t="str">
        <f>Manning!J590</f>
        <v>L5</v>
      </c>
      <c r="J584" s="263"/>
      <c r="K584" s="263">
        <f>Manning!K590</f>
        <v>0</v>
      </c>
      <c r="L584" s="263">
        <f>Manning!L590</f>
        <v>0</v>
      </c>
      <c r="M584" s="263">
        <f>Manning!M590</f>
        <v>0</v>
      </c>
      <c r="N584" s="263">
        <f>Manning!N590</f>
        <v>0</v>
      </c>
      <c r="O584" s="263">
        <f>Manning!O590</f>
        <v>0</v>
      </c>
      <c r="P584" s="263">
        <f>Manning!P590</f>
        <v>0</v>
      </c>
      <c r="Q584" s="263">
        <f>Manning!Q590</f>
        <v>0</v>
      </c>
      <c r="R584" s="263">
        <f>Manning!R590</f>
        <v>0</v>
      </c>
      <c r="S584" s="263">
        <f>Manning!S590</f>
        <v>0</v>
      </c>
      <c r="T584" s="263">
        <f>Manning!T590</f>
        <v>0</v>
      </c>
      <c r="U584" s="263">
        <f>Manning!U590</f>
        <v>0</v>
      </c>
      <c r="V584" s="263">
        <f>Manning!W590</f>
        <v>0</v>
      </c>
      <c r="W584" s="147"/>
      <c r="X584" s="498">
        <f>K584*'Salary Level'!$M590</f>
        <v>0</v>
      </c>
      <c r="Y584" s="498">
        <f>L584*'Salary Level'!$M590</f>
        <v>0</v>
      </c>
      <c r="Z584" s="498">
        <f>M584*'Salary Level'!$M590</f>
        <v>0</v>
      </c>
      <c r="AA584" s="498">
        <f>N584*'Salary Level'!$M590</f>
        <v>0</v>
      </c>
      <c r="AB584" s="498">
        <f>O584*'Salary Level'!$M590</f>
        <v>0</v>
      </c>
      <c r="AC584" s="498">
        <f>P584*'Salary Level'!$M590</f>
        <v>0</v>
      </c>
      <c r="AD584" s="498">
        <f>Q584*'Salary Level'!$M590</f>
        <v>0</v>
      </c>
      <c r="AE584" s="498">
        <f>R584*'Salary Level'!$M590</f>
        <v>0</v>
      </c>
      <c r="AF584" s="498">
        <f>S584*'Salary Level'!$M590</f>
        <v>0</v>
      </c>
      <c r="AG584" s="498">
        <f>T584*'Salary Level'!$M590</f>
        <v>0</v>
      </c>
      <c r="AH584" s="498">
        <f>U584*'Salary Level'!$M590</f>
        <v>0</v>
      </c>
      <c r="AI584" s="498">
        <f>V584*'Salary Level'!$M590</f>
        <v>0</v>
      </c>
      <c r="AJ584" s="498">
        <f>V584*'Salary Level'!$M590</f>
        <v>0</v>
      </c>
      <c r="AK584" s="602">
        <f t="shared" si="54"/>
        <v>0</v>
      </c>
    </row>
    <row r="585" spans="1:37" ht="15" customHeight="1">
      <c r="A585" s="442"/>
      <c r="B585" s="457"/>
      <c r="C585" s="245"/>
      <c r="D585" s="211"/>
      <c r="E585" s="214" t="str">
        <f>Manning!E591</f>
        <v>LOW VOLTAGE TECHNICIAN</v>
      </c>
      <c r="F585" s="214">
        <f>Manning!F591</f>
        <v>0</v>
      </c>
      <c r="G585" s="263">
        <f>Manning!H591</f>
        <v>0</v>
      </c>
      <c r="H585" s="263" t="str">
        <f>Manning!I591</f>
        <v>L</v>
      </c>
      <c r="I585" s="263" t="str">
        <f>Manning!J591</f>
        <v>L7</v>
      </c>
      <c r="J585" s="263"/>
      <c r="K585" s="263">
        <f>Manning!K591</f>
        <v>0</v>
      </c>
      <c r="L585" s="263">
        <f>Manning!L591</f>
        <v>0</v>
      </c>
      <c r="M585" s="263">
        <f>Manning!M591</f>
        <v>0</v>
      </c>
      <c r="N585" s="263">
        <f>Manning!N591</f>
        <v>0</v>
      </c>
      <c r="O585" s="263">
        <f>Manning!O591</f>
        <v>0</v>
      </c>
      <c r="P585" s="263">
        <f>Manning!P591</f>
        <v>0</v>
      </c>
      <c r="Q585" s="263">
        <f>Manning!Q591</f>
        <v>0</v>
      </c>
      <c r="R585" s="263">
        <f>Manning!R591</f>
        <v>0</v>
      </c>
      <c r="S585" s="263">
        <f>Manning!S591</f>
        <v>0</v>
      </c>
      <c r="T585" s="263">
        <f>Manning!T591</f>
        <v>0</v>
      </c>
      <c r="U585" s="263">
        <f>Manning!U591</f>
        <v>0</v>
      </c>
      <c r="V585" s="263">
        <f>Manning!W591</f>
        <v>0</v>
      </c>
      <c r="W585" s="147"/>
      <c r="X585" s="498">
        <f>K585*'Salary Level'!$M591</f>
        <v>0</v>
      </c>
      <c r="Y585" s="498">
        <f>L585*'Salary Level'!$M591</f>
        <v>0</v>
      </c>
      <c r="Z585" s="498">
        <f>M585*'Salary Level'!$M591</f>
        <v>0</v>
      </c>
      <c r="AA585" s="498">
        <f>N585*'Salary Level'!$M591</f>
        <v>0</v>
      </c>
      <c r="AB585" s="498">
        <f>O585*'Salary Level'!$M591</f>
        <v>0</v>
      </c>
      <c r="AC585" s="498">
        <f>P585*'Salary Level'!$M591</f>
        <v>0</v>
      </c>
      <c r="AD585" s="498">
        <f>Q585*'Salary Level'!$M591</f>
        <v>0</v>
      </c>
      <c r="AE585" s="498">
        <f>R585*'Salary Level'!$M591</f>
        <v>0</v>
      </c>
      <c r="AF585" s="498">
        <f>S585*'Salary Level'!$M591</f>
        <v>0</v>
      </c>
      <c r="AG585" s="498">
        <f>T585*'Salary Level'!$M591</f>
        <v>0</v>
      </c>
      <c r="AH585" s="498">
        <f>U585*'Salary Level'!$M591</f>
        <v>0</v>
      </c>
      <c r="AI585" s="498">
        <f>V585*'Salary Level'!$M591</f>
        <v>0</v>
      </c>
      <c r="AJ585" s="498">
        <f>V585*'Salary Level'!$M591</f>
        <v>0</v>
      </c>
      <c r="AK585" s="602">
        <f t="shared" si="54"/>
        <v>0</v>
      </c>
    </row>
    <row r="586" spans="1:37" ht="15" customHeight="1">
      <c r="A586" s="442"/>
      <c r="B586" s="457"/>
      <c r="C586" s="245"/>
      <c r="D586" s="211"/>
      <c r="E586" s="214" t="str">
        <f>Manning!E592</f>
        <v>CARPENTER SUPERVISOR</v>
      </c>
      <c r="F586" s="214">
        <f>Manning!F592</f>
        <v>0</v>
      </c>
      <c r="G586" s="263">
        <f>Manning!H592</f>
        <v>0</v>
      </c>
      <c r="H586" s="263" t="str">
        <f>Manning!I592</f>
        <v>L</v>
      </c>
      <c r="I586" s="263" t="str">
        <f>Manning!J592</f>
        <v>L5</v>
      </c>
      <c r="J586" s="263"/>
      <c r="K586" s="263">
        <f>Manning!K592</f>
        <v>0</v>
      </c>
      <c r="L586" s="263">
        <f>Manning!L592</f>
        <v>0</v>
      </c>
      <c r="M586" s="263">
        <f>Manning!M592</f>
        <v>0</v>
      </c>
      <c r="N586" s="263">
        <f>Manning!N592</f>
        <v>0</v>
      </c>
      <c r="O586" s="263">
        <f>Manning!O592</f>
        <v>0</v>
      </c>
      <c r="P586" s="263">
        <f>Manning!P592</f>
        <v>0</v>
      </c>
      <c r="Q586" s="263">
        <f>Manning!Q592</f>
        <v>0</v>
      </c>
      <c r="R586" s="263">
        <f>Manning!R592</f>
        <v>0</v>
      </c>
      <c r="S586" s="263">
        <f>Manning!S592</f>
        <v>0</v>
      </c>
      <c r="T586" s="263">
        <f>Manning!T592</f>
        <v>0</v>
      </c>
      <c r="U586" s="263">
        <f>Manning!U592</f>
        <v>0</v>
      </c>
      <c r="V586" s="263">
        <f>Manning!W592</f>
        <v>0</v>
      </c>
      <c r="W586" s="147"/>
      <c r="X586" s="498">
        <f>K586*'Salary Level'!$M592</f>
        <v>0</v>
      </c>
      <c r="Y586" s="498">
        <f>L586*'Salary Level'!$M592</f>
        <v>0</v>
      </c>
      <c r="Z586" s="498">
        <f>M586*'Salary Level'!$M592</f>
        <v>0</v>
      </c>
      <c r="AA586" s="498">
        <f>N586*'Salary Level'!$M592</f>
        <v>0</v>
      </c>
      <c r="AB586" s="498">
        <f>O586*'Salary Level'!$M592</f>
        <v>0</v>
      </c>
      <c r="AC586" s="498">
        <f>P586*'Salary Level'!$M592</f>
        <v>0</v>
      </c>
      <c r="AD586" s="498">
        <f>Q586*'Salary Level'!$M592</f>
        <v>0</v>
      </c>
      <c r="AE586" s="498">
        <f>R586*'Salary Level'!$M592</f>
        <v>0</v>
      </c>
      <c r="AF586" s="498">
        <f>S586*'Salary Level'!$M592</f>
        <v>0</v>
      </c>
      <c r="AG586" s="498">
        <f>T586*'Salary Level'!$M592</f>
        <v>0</v>
      </c>
      <c r="AH586" s="498">
        <f>U586*'Salary Level'!$M592</f>
        <v>0</v>
      </c>
      <c r="AI586" s="498">
        <f>V586*'Salary Level'!$M592</f>
        <v>0</v>
      </c>
      <c r="AJ586" s="498">
        <f>V586*'Salary Level'!$M592</f>
        <v>0</v>
      </c>
      <c r="AK586" s="602">
        <f t="shared" si="54"/>
        <v>0</v>
      </c>
    </row>
    <row r="587" spans="1:37" ht="15" customHeight="1">
      <c r="A587" s="442"/>
      <c r="B587" s="457"/>
      <c r="C587" s="245"/>
      <c r="D587" s="211"/>
      <c r="E587" s="214" t="str">
        <f>Manning!E593</f>
        <v>CARPENTER</v>
      </c>
      <c r="F587" s="214">
        <f>Manning!F593</f>
        <v>0</v>
      </c>
      <c r="G587" s="263">
        <f>Manning!H593</f>
        <v>1</v>
      </c>
      <c r="H587" s="263" t="str">
        <f>Manning!I593</f>
        <v>L</v>
      </c>
      <c r="I587" s="263" t="str">
        <f>Manning!J593</f>
        <v>L7</v>
      </c>
      <c r="J587" s="263"/>
      <c r="K587" s="263">
        <f>Manning!K593</f>
        <v>0</v>
      </c>
      <c r="L587" s="263">
        <f>Manning!L593</f>
        <v>0</v>
      </c>
      <c r="M587" s="263">
        <f>Manning!M593</f>
        <v>0</v>
      </c>
      <c r="N587" s="263">
        <f>Manning!N593</f>
        <v>0</v>
      </c>
      <c r="O587" s="263">
        <f>Manning!O593</f>
        <v>0</v>
      </c>
      <c r="P587" s="263">
        <f>Manning!P593</f>
        <v>0</v>
      </c>
      <c r="Q587" s="263">
        <f>Manning!Q593</f>
        <v>0</v>
      </c>
      <c r="R587" s="263">
        <f>Manning!R593</f>
        <v>0</v>
      </c>
      <c r="S587" s="263">
        <f>Manning!S593</f>
        <v>0</v>
      </c>
      <c r="T587" s="263">
        <f>Manning!T593</f>
        <v>0</v>
      </c>
      <c r="U587" s="263">
        <f>Manning!U593</f>
        <v>1</v>
      </c>
      <c r="V587" s="263">
        <f>Manning!W593</f>
        <v>1</v>
      </c>
      <c r="W587" s="152"/>
      <c r="X587" s="516">
        <f>K587*'Salary Level'!$M593</f>
        <v>0</v>
      </c>
      <c r="Y587" s="516">
        <f>L587*'Salary Level'!$M593</f>
        <v>0</v>
      </c>
      <c r="Z587" s="516">
        <f>M587*'Salary Level'!$M593</f>
        <v>0</v>
      </c>
      <c r="AA587" s="516">
        <f>N587*'Salary Level'!$M593</f>
        <v>0</v>
      </c>
      <c r="AB587" s="516">
        <f>O587*'Salary Level'!$M593</f>
        <v>0</v>
      </c>
      <c r="AC587" s="516">
        <f>P587*'Salary Level'!$M593</f>
        <v>0</v>
      </c>
      <c r="AD587" s="498">
        <f>Q587*'Salary Level'!$M593</f>
        <v>0</v>
      </c>
      <c r="AE587" s="498">
        <f>R587*'Salary Level'!$M593</f>
        <v>0</v>
      </c>
      <c r="AF587" s="498">
        <f>S587*'Salary Level'!$M593</f>
        <v>0</v>
      </c>
      <c r="AG587" s="498">
        <f>T587*'Salary Level'!$M593</f>
        <v>0</v>
      </c>
      <c r="AH587" s="498">
        <f>U587*'Salary Level'!$M593</f>
        <v>3550</v>
      </c>
      <c r="AI587" s="498">
        <f>V587*'Salary Level'!$M593</f>
        <v>3550</v>
      </c>
      <c r="AJ587" s="498">
        <f>V587*'Salary Level'!$M593</f>
        <v>3550</v>
      </c>
      <c r="AK587" s="602">
        <f t="shared" si="54"/>
        <v>10650</v>
      </c>
    </row>
    <row r="588" spans="1:37" ht="15" customHeight="1">
      <c r="A588" s="442"/>
      <c r="B588" s="457"/>
      <c r="C588" s="245"/>
      <c r="D588" s="211"/>
      <c r="E588" s="214" t="str">
        <f>Manning!E594</f>
        <v>STOREKEEPER</v>
      </c>
      <c r="F588" s="214">
        <f>Manning!F594</f>
        <v>0</v>
      </c>
      <c r="G588" s="263">
        <f>Manning!H594</f>
        <v>1</v>
      </c>
      <c r="H588" s="263" t="str">
        <f>Manning!I594</f>
        <v>L</v>
      </c>
      <c r="I588" s="263" t="str">
        <f>Manning!J594</f>
        <v>L7</v>
      </c>
      <c r="J588" s="263"/>
      <c r="K588" s="263">
        <f>Manning!K594</f>
        <v>0</v>
      </c>
      <c r="L588" s="263">
        <f>Manning!L594</f>
        <v>0</v>
      </c>
      <c r="M588" s="263">
        <f>Manning!M594</f>
        <v>0</v>
      </c>
      <c r="N588" s="263">
        <f>Manning!N594</f>
        <v>0</v>
      </c>
      <c r="O588" s="263">
        <f>Manning!O594</f>
        <v>0</v>
      </c>
      <c r="P588" s="263">
        <f>Manning!P594</f>
        <v>0</v>
      </c>
      <c r="Q588" s="263">
        <f>Manning!Q594</f>
        <v>0</v>
      </c>
      <c r="R588" s="263">
        <f>Manning!R594</f>
        <v>0</v>
      </c>
      <c r="S588" s="263">
        <f>Manning!S594</f>
        <v>0</v>
      </c>
      <c r="T588" s="263">
        <f>Manning!T594</f>
        <v>0</v>
      </c>
      <c r="U588" s="263">
        <f>Manning!U594</f>
        <v>1</v>
      </c>
      <c r="V588" s="263">
        <f>Manning!W594</f>
        <v>1</v>
      </c>
      <c r="W588" s="147"/>
      <c r="X588" s="498">
        <f>K588*'Salary Level'!$M594</f>
        <v>0</v>
      </c>
      <c r="Y588" s="498">
        <f>L588*'Salary Level'!$M594</f>
        <v>0</v>
      </c>
      <c r="Z588" s="498">
        <f>M588*'Salary Level'!$M594</f>
        <v>0</v>
      </c>
      <c r="AA588" s="498">
        <f>N588*'Salary Level'!$M594</f>
        <v>0</v>
      </c>
      <c r="AB588" s="498">
        <f>O588*'Salary Level'!$M594</f>
        <v>0</v>
      </c>
      <c r="AC588" s="498">
        <f>P588*'Salary Level'!$M594</f>
        <v>0</v>
      </c>
      <c r="AD588" s="498">
        <f>Q588*'Salary Level'!$M594</f>
        <v>0</v>
      </c>
      <c r="AE588" s="498">
        <f>R588*'Salary Level'!$M594</f>
        <v>0</v>
      </c>
      <c r="AF588" s="498">
        <f>S588*'Salary Level'!$M594</f>
        <v>0</v>
      </c>
      <c r="AG588" s="498">
        <f>T588*'Salary Level'!$M594</f>
        <v>0</v>
      </c>
      <c r="AH588" s="498">
        <f>U588*'Salary Level'!$M594</f>
        <v>2840</v>
      </c>
      <c r="AI588" s="498">
        <f>V588*'Salary Level'!$M594</f>
        <v>2840</v>
      </c>
      <c r="AJ588" s="498">
        <f>V588*'Salary Level'!$M594</f>
        <v>2840</v>
      </c>
      <c r="AK588" s="602">
        <f t="shared" si="54"/>
        <v>8520</v>
      </c>
    </row>
    <row r="589" spans="1:37" ht="15" customHeight="1">
      <c r="A589" s="442"/>
      <c r="B589" s="457"/>
      <c r="C589" s="245"/>
      <c r="D589" s="211"/>
      <c r="E589" s="214" t="str">
        <f>Manning!E595</f>
        <v>BOILER SUPERVISOR</v>
      </c>
      <c r="F589" s="214">
        <f>Manning!F595</f>
        <v>0</v>
      </c>
      <c r="G589" s="263">
        <f>Manning!H595</f>
        <v>1</v>
      </c>
      <c r="H589" s="263" t="str">
        <f>Manning!I595</f>
        <v>L</v>
      </c>
      <c r="I589" s="263" t="str">
        <f>Manning!J595</f>
        <v>L5</v>
      </c>
      <c r="J589" s="263"/>
      <c r="K589" s="263">
        <f>Manning!K595</f>
        <v>0</v>
      </c>
      <c r="L589" s="263">
        <f>Manning!L595</f>
        <v>0</v>
      </c>
      <c r="M589" s="263">
        <f>Manning!M595</f>
        <v>0</v>
      </c>
      <c r="N589" s="263">
        <f>Manning!N595</f>
        <v>0</v>
      </c>
      <c r="O589" s="263">
        <f>Manning!O595</f>
        <v>0</v>
      </c>
      <c r="P589" s="263">
        <f>Manning!P595</f>
        <v>0</v>
      </c>
      <c r="Q589" s="263">
        <f>Manning!Q595</f>
        <v>0</v>
      </c>
      <c r="R589" s="263">
        <f>Manning!R595</f>
        <v>0</v>
      </c>
      <c r="S589" s="263">
        <f>Manning!S595</f>
        <v>0</v>
      </c>
      <c r="T589" s="263">
        <f>Manning!T595</f>
        <v>0</v>
      </c>
      <c r="U589" s="263">
        <f>Manning!U595</f>
        <v>1</v>
      </c>
      <c r="V589" s="263">
        <f>Manning!W595</f>
        <v>1</v>
      </c>
      <c r="W589" s="146"/>
      <c r="X589" s="498">
        <f>K589*'Salary Level'!$M595</f>
        <v>0</v>
      </c>
      <c r="Y589" s="498">
        <f>L589*'Salary Level'!$M595</f>
        <v>0</v>
      </c>
      <c r="Z589" s="498">
        <f>M589*'Salary Level'!$M595</f>
        <v>0</v>
      </c>
      <c r="AA589" s="498">
        <f>N589*'Salary Level'!$M595</f>
        <v>0</v>
      </c>
      <c r="AB589" s="498">
        <f>O589*'Salary Level'!$M595</f>
        <v>0</v>
      </c>
      <c r="AC589" s="498">
        <f>P589*'Salary Level'!$M595</f>
        <v>0</v>
      </c>
      <c r="AD589" s="498">
        <f>Q589*'Salary Level'!$M595</f>
        <v>0</v>
      </c>
      <c r="AE589" s="498">
        <f>R589*'Salary Level'!$M595</f>
        <v>0</v>
      </c>
      <c r="AF589" s="498">
        <f>S589*'Salary Level'!$M595</f>
        <v>0</v>
      </c>
      <c r="AG589" s="498">
        <f>T589*'Salary Level'!$M595</f>
        <v>0</v>
      </c>
      <c r="AH589" s="498">
        <f>U589*'Salary Level'!$M595</f>
        <v>4970</v>
      </c>
      <c r="AI589" s="498">
        <f>V589*'Salary Level'!$M595</f>
        <v>4970</v>
      </c>
      <c r="AJ589" s="498">
        <f>V589*'Salary Level'!$M595</f>
        <v>4970</v>
      </c>
      <c r="AK589" s="602">
        <f t="shared" si="54"/>
        <v>14910</v>
      </c>
    </row>
    <row r="590" spans="1:37" ht="15" customHeight="1">
      <c r="A590" s="442"/>
      <c r="B590" s="457"/>
      <c r="C590" s="245"/>
      <c r="D590" s="211"/>
      <c r="E590" s="214" t="str">
        <f>Manning!E596</f>
        <v>AIR-CON SUPERVISOR</v>
      </c>
      <c r="F590" s="214">
        <f>Manning!F596</f>
        <v>0</v>
      </c>
      <c r="G590" s="263">
        <f>Manning!H596</f>
        <v>1</v>
      </c>
      <c r="H590" s="263" t="str">
        <f>Manning!I596</f>
        <v>L</v>
      </c>
      <c r="I590" s="263" t="str">
        <f>Manning!J596</f>
        <v>L5</v>
      </c>
      <c r="J590" s="263"/>
      <c r="K590" s="263">
        <f>Manning!K596</f>
        <v>0</v>
      </c>
      <c r="L590" s="263">
        <f>Manning!L596</f>
        <v>0</v>
      </c>
      <c r="M590" s="263">
        <f>Manning!M596</f>
        <v>0</v>
      </c>
      <c r="N590" s="263">
        <f>Manning!N596</f>
        <v>0</v>
      </c>
      <c r="O590" s="263">
        <f>Manning!O596</f>
        <v>0</v>
      </c>
      <c r="P590" s="263">
        <f>Manning!P596</f>
        <v>0</v>
      </c>
      <c r="Q590" s="263">
        <f>Manning!Q596</f>
        <v>0</v>
      </c>
      <c r="R590" s="263">
        <f>Manning!R596</f>
        <v>0</v>
      </c>
      <c r="S590" s="263">
        <f>Manning!S596</f>
        <v>0</v>
      </c>
      <c r="T590" s="263">
        <f>Manning!T596</f>
        <v>0</v>
      </c>
      <c r="U590" s="263">
        <f>Manning!U596</f>
        <v>1</v>
      </c>
      <c r="V590" s="263">
        <f>Manning!W596</f>
        <v>1</v>
      </c>
      <c r="W590" s="146"/>
      <c r="X590" s="498">
        <f>K590*'Salary Level'!$M596</f>
        <v>0</v>
      </c>
      <c r="Y590" s="498">
        <f>L590*'Salary Level'!$M596</f>
        <v>0</v>
      </c>
      <c r="Z590" s="498">
        <f>M590*'Salary Level'!$M596</f>
        <v>0</v>
      </c>
      <c r="AA590" s="498">
        <f>N590*'Salary Level'!$M596</f>
        <v>0</v>
      </c>
      <c r="AB590" s="498">
        <f>O590*'Salary Level'!$M596</f>
        <v>0</v>
      </c>
      <c r="AC590" s="498">
        <f>P590*'Salary Level'!$M596</f>
        <v>0</v>
      </c>
      <c r="AD590" s="498">
        <f>Q590*'Salary Level'!$M596</f>
        <v>0</v>
      </c>
      <c r="AE590" s="498">
        <f>R590*'Salary Level'!$M596</f>
        <v>0</v>
      </c>
      <c r="AF590" s="498">
        <f>S590*'Salary Level'!$M596</f>
        <v>0</v>
      </c>
      <c r="AG590" s="498">
        <f>T590*'Salary Level'!$M596</f>
        <v>0</v>
      </c>
      <c r="AH590" s="498">
        <f>U590*'Salary Level'!$M596</f>
        <v>4970</v>
      </c>
      <c r="AI590" s="498">
        <f>V590*'Salary Level'!$M596</f>
        <v>4970</v>
      </c>
      <c r="AJ590" s="498">
        <f>V590*'Salary Level'!$M596</f>
        <v>4970</v>
      </c>
      <c r="AK590" s="602">
        <f t="shared" si="54"/>
        <v>14910</v>
      </c>
    </row>
    <row r="591" spans="1:37" ht="15" customHeight="1">
      <c r="A591" s="442"/>
      <c r="B591" s="457"/>
      <c r="C591" s="245"/>
      <c r="D591" s="211"/>
      <c r="E591" s="214" t="str">
        <f>Manning!E597</f>
        <v>NIGHT TECHNICIAN</v>
      </c>
      <c r="F591" s="214"/>
      <c r="G591" s="263">
        <f>Manning!H597</f>
        <v>1</v>
      </c>
      <c r="H591" s="263" t="str">
        <f>Manning!I597</f>
        <v>L</v>
      </c>
      <c r="I591" s="263" t="str">
        <f>Manning!J597</f>
        <v>L7</v>
      </c>
      <c r="J591" s="263"/>
      <c r="K591" s="263">
        <f>Manning!K597</f>
        <v>0</v>
      </c>
      <c r="L591" s="263">
        <f>Manning!L597</f>
        <v>0</v>
      </c>
      <c r="M591" s="263">
        <f>Manning!M597</f>
        <v>0</v>
      </c>
      <c r="N591" s="263">
        <f>Manning!N597</f>
        <v>0</v>
      </c>
      <c r="O591" s="263">
        <f>Manning!O597</f>
        <v>0</v>
      </c>
      <c r="P591" s="263">
        <f>Manning!P597</f>
        <v>0</v>
      </c>
      <c r="Q591" s="263">
        <f>Manning!Q597</f>
        <v>0</v>
      </c>
      <c r="R591" s="263">
        <f>Manning!R597</f>
        <v>0</v>
      </c>
      <c r="S591" s="263">
        <f>Manning!S597</f>
        <v>0</v>
      </c>
      <c r="T591" s="263">
        <f>Manning!T597</f>
        <v>0</v>
      </c>
      <c r="U591" s="263">
        <f>Manning!U597</f>
        <v>0</v>
      </c>
      <c r="V591" s="263">
        <f>Manning!W597</f>
        <v>1</v>
      </c>
      <c r="W591" s="146"/>
      <c r="X591" s="498">
        <f>K591*'Salary Level'!$M597</f>
        <v>0</v>
      </c>
      <c r="Y591" s="498">
        <f>L591*'Salary Level'!$M597</f>
        <v>0</v>
      </c>
      <c r="Z591" s="498">
        <f>M591*'Salary Level'!$M597</f>
        <v>0</v>
      </c>
      <c r="AA591" s="498">
        <f>N591*'Salary Level'!$M597</f>
        <v>0</v>
      </c>
      <c r="AB591" s="498">
        <f>O591*'Salary Level'!$M597</f>
        <v>0</v>
      </c>
      <c r="AC591" s="498">
        <f>P591*'Salary Level'!$M597</f>
        <v>0</v>
      </c>
      <c r="AD591" s="498">
        <f>Q591*'Salary Level'!$M597</f>
        <v>0</v>
      </c>
      <c r="AE591" s="498">
        <f>R591*'Salary Level'!$M597</f>
        <v>0</v>
      </c>
      <c r="AF591" s="498">
        <f>S591*'Salary Level'!$M597</f>
        <v>0</v>
      </c>
      <c r="AG591" s="498">
        <f>T591*'Salary Level'!$M597</f>
        <v>0</v>
      </c>
      <c r="AH591" s="498">
        <f>U591*'Salary Level'!$M597</f>
        <v>0</v>
      </c>
      <c r="AI591" s="498">
        <f>V591*'Salary Level'!$M597</f>
        <v>3550</v>
      </c>
      <c r="AJ591" s="498">
        <f>V591*'Salary Level'!$M597</f>
        <v>3550</v>
      </c>
      <c r="AK591" s="602">
        <f t="shared" si="54"/>
        <v>7100</v>
      </c>
    </row>
    <row r="592" spans="1:37" ht="15" customHeight="1">
      <c r="A592" s="442"/>
      <c r="B592" s="457"/>
      <c r="C592" s="245"/>
      <c r="D592" s="211"/>
      <c r="E592" s="214" t="str">
        <f>Manning!E598</f>
        <v>ALLROUNDER</v>
      </c>
      <c r="F592" s="214"/>
      <c r="G592" s="263">
        <f>Manning!H598</f>
        <v>0</v>
      </c>
      <c r="H592" s="263" t="str">
        <f>Manning!I598</f>
        <v>L</v>
      </c>
      <c r="I592" s="263">
        <f>Manning!J598</f>
        <v>0</v>
      </c>
      <c r="J592" s="263"/>
      <c r="K592" s="263">
        <f>Manning!K598</f>
        <v>0</v>
      </c>
      <c r="L592" s="263">
        <f>Manning!L598</f>
        <v>0</v>
      </c>
      <c r="M592" s="263">
        <f>Manning!M598</f>
        <v>0</v>
      </c>
      <c r="N592" s="263">
        <f>Manning!N598</f>
        <v>0</v>
      </c>
      <c r="O592" s="263">
        <f>Manning!O598</f>
        <v>0</v>
      </c>
      <c r="P592" s="263">
        <f>Manning!P598</f>
        <v>0</v>
      </c>
      <c r="Q592" s="263">
        <f>Manning!Q598</f>
        <v>0</v>
      </c>
      <c r="R592" s="263">
        <f>Manning!R598</f>
        <v>0</v>
      </c>
      <c r="S592" s="263">
        <f>Manning!S598</f>
        <v>0</v>
      </c>
      <c r="T592" s="263">
        <f>Manning!T598</f>
        <v>0</v>
      </c>
      <c r="U592" s="263">
        <f>Manning!U598</f>
        <v>0</v>
      </c>
      <c r="V592" s="263">
        <f>Manning!W598</f>
        <v>0</v>
      </c>
      <c r="W592" s="146"/>
      <c r="X592" s="498">
        <f>K592*'Salary Level'!$M598</f>
        <v>0</v>
      </c>
      <c r="Y592" s="498">
        <f>L592*'Salary Level'!$M598</f>
        <v>0</v>
      </c>
      <c r="Z592" s="498">
        <f>M592*'Salary Level'!$M598</f>
        <v>0</v>
      </c>
      <c r="AA592" s="498">
        <f>N592*'Salary Level'!$M598</f>
        <v>0</v>
      </c>
      <c r="AB592" s="498">
        <f>O592*'Salary Level'!$M598</f>
        <v>0</v>
      </c>
      <c r="AC592" s="498">
        <f>P592*'Salary Level'!$M598</f>
        <v>0</v>
      </c>
      <c r="AD592" s="498">
        <f>Q592*'Salary Level'!$M598</f>
        <v>0</v>
      </c>
      <c r="AE592" s="498">
        <f>R592*'Salary Level'!$M598</f>
        <v>0</v>
      </c>
      <c r="AF592" s="498">
        <f>S592*'Salary Level'!$M598</f>
        <v>0</v>
      </c>
      <c r="AG592" s="498">
        <f>T592*'Salary Level'!$M598</f>
        <v>0</v>
      </c>
      <c r="AH592" s="498">
        <f>U592*'Salary Level'!$M598</f>
        <v>0</v>
      </c>
      <c r="AI592" s="498">
        <f>V592*'Salary Level'!$M598</f>
        <v>0</v>
      </c>
      <c r="AJ592" s="498">
        <f>V592*'Salary Level'!$M598</f>
        <v>0</v>
      </c>
      <c r="AK592" s="602">
        <f t="shared" ref="AK592:AK623" si="60">SUM(X592:AJ592)</f>
        <v>0</v>
      </c>
    </row>
    <row r="593" spans="1:37" ht="15" customHeight="1">
      <c r="A593" s="442"/>
      <c r="B593" s="457"/>
      <c r="C593" s="245"/>
      <c r="D593" s="211"/>
      <c r="E593" s="270"/>
      <c r="F593" s="270"/>
      <c r="G593" s="270"/>
      <c r="H593" s="270"/>
      <c r="I593" s="270"/>
      <c r="J593" s="270"/>
      <c r="K593" s="292"/>
      <c r="L593" s="292"/>
      <c r="M593" s="292"/>
      <c r="N593" s="292"/>
      <c r="O593" s="292"/>
      <c r="P593" s="292"/>
      <c r="Q593" s="292"/>
      <c r="R593" s="292"/>
      <c r="S593" s="292"/>
      <c r="T593" s="292"/>
      <c r="U593" s="292"/>
      <c r="V593" s="292"/>
      <c r="W593" s="61"/>
      <c r="X593" s="499"/>
      <c r="Y593" s="499"/>
      <c r="Z593" s="499"/>
      <c r="AA593" s="499"/>
      <c r="AB593" s="499"/>
      <c r="AC593" s="499"/>
      <c r="AD593" s="499"/>
      <c r="AE593" s="499"/>
      <c r="AF593" s="499"/>
      <c r="AG593" s="499"/>
      <c r="AH593" s="499"/>
      <c r="AI593" s="499"/>
      <c r="AJ593" s="499"/>
      <c r="AK593" s="602">
        <f t="shared" si="60"/>
        <v>0</v>
      </c>
    </row>
    <row r="594" spans="1:37" ht="15" customHeight="1">
      <c r="A594" s="442"/>
      <c r="B594" s="457"/>
      <c r="C594" s="245"/>
      <c r="D594" s="217"/>
      <c r="E594" s="218" t="str">
        <f>"TOTAL "&amp;E570</f>
        <v xml:space="preserve">TOTAL REPAIRS &amp; MAINTENANCE </v>
      </c>
      <c r="F594" s="218"/>
      <c r="G594" s="219">
        <f>SUM(G571:G593)</f>
        <v>13</v>
      </c>
      <c r="H594" s="218"/>
      <c r="I594" s="218"/>
      <c r="J594" s="218"/>
      <c r="K594" s="219">
        <f>Manning!K600</f>
        <v>0</v>
      </c>
      <c r="L594" s="219">
        <f>Manning!L600</f>
        <v>0</v>
      </c>
      <c r="M594" s="219">
        <f>Manning!M600</f>
        <v>0</v>
      </c>
      <c r="N594" s="219">
        <f>Manning!N600</f>
        <v>0</v>
      </c>
      <c r="O594" s="219">
        <f>Manning!O600</f>
        <v>0</v>
      </c>
      <c r="P594" s="219">
        <f>Manning!P600</f>
        <v>0</v>
      </c>
      <c r="Q594" s="219">
        <f>Manning!Q600</f>
        <v>0</v>
      </c>
      <c r="R594" s="219">
        <f>Manning!R600</f>
        <v>0</v>
      </c>
      <c r="S594" s="219">
        <f>Manning!S600</f>
        <v>2</v>
      </c>
      <c r="T594" s="219">
        <f>Manning!T600</f>
        <v>2</v>
      </c>
      <c r="U594" s="219">
        <f>Manning!U600</f>
        <v>12</v>
      </c>
      <c r="V594" s="219">
        <f>Manning!W600</f>
        <v>13</v>
      </c>
      <c r="W594" s="129"/>
      <c r="X594" s="500">
        <f>SUM(X571:X593)</f>
        <v>0</v>
      </c>
      <c r="Y594" s="500">
        <f t="shared" ref="Y594:AI594" si="61">SUM(Y571:Y593)</f>
        <v>0</v>
      </c>
      <c r="Z594" s="500">
        <f t="shared" si="61"/>
        <v>0</v>
      </c>
      <c r="AA594" s="500">
        <f t="shared" si="61"/>
        <v>0</v>
      </c>
      <c r="AB594" s="500">
        <f t="shared" si="61"/>
        <v>0</v>
      </c>
      <c r="AC594" s="500">
        <f t="shared" si="61"/>
        <v>0</v>
      </c>
      <c r="AD594" s="500">
        <f t="shared" si="61"/>
        <v>0</v>
      </c>
      <c r="AE594" s="500">
        <f t="shared" si="61"/>
        <v>0</v>
      </c>
      <c r="AF594" s="500">
        <f t="shared" si="61"/>
        <v>32660</v>
      </c>
      <c r="AG594" s="500">
        <f t="shared" si="61"/>
        <v>32660</v>
      </c>
      <c r="AH594" s="500">
        <f t="shared" si="61"/>
        <v>74550</v>
      </c>
      <c r="AI594" s="500">
        <f t="shared" si="61"/>
        <v>78100</v>
      </c>
      <c r="AJ594" s="500">
        <f>SUM(AJ571:AJ593)</f>
        <v>78100</v>
      </c>
      <c r="AK594" s="602">
        <f t="shared" si="60"/>
        <v>296070</v>
      </c>
    </row>
    <row r="595" spans="1:37" ht="15" customHeight="1">
      <c r="A595" s="442"/>
      <c r="B595" s="457"/>
      <c r="C595" s="451" t="str">
        <f>"TOTAL "&amp;C569</f>
        <v>TOTAL POMEC DIVISION</v>
      </c>
      <c r="D595" s="459"/>
      <c r="E595" s="460"/>
      <c r="F595" s="460"/>
      <c r="G595" s="276">
        <f>G594</f>
        <v>13</v>
      </c>
      <c r="H595" s="212"/>
      <c r="I595" s="212"/>
      <c r="J595" s="212"/>
      <c r="K595" s="276">
        <f>Manning!K601</f>
        <v>0</v>
      </c>
      <c r="L595" s="276">
        <f>Manning!L601</f>
        <v>0</v>
      </c>
      <c r="M595" s="276">
        <f>Manning!M601</f>
        <v>0</v>
      </c>
      <c r="N595" s="276">
        <f>Manning!N601</f>
        <v>0</v>
      </c>
      <c r="O595" s="276">
        <f>Manning!O601</f>
        <v>0</v>
      </c>
      <c r="P595" s="276">
        <f>Manning!P601</f>
        <v>0</v>
      </c>
      <c r="Q595" s="276">
        <f>Manning!Q601</f>
        <v>0</v>
      </c>
      <c r="R595" s="276">
        <f>Manning!R601</f>
        <v>0</v>
      </c>
      <c r="S595" s="276">
        <f>Manning!S601</f>
        <v>2</v>
      </c>
      <c r="T595" s="276">
        <f>Manning!T601</f>
        <v>2</v>
      </c>
      <c r="U595" s="276">
        <f>Manning!U601</f>
        <v>12</v>
      </c>
      <c r="V595" s="276">
        <f>Manning!W601</f>
        <v>13</v>
      </c>
      <c r="W595" s="71"/>
      <c r="X595" s="540">
        <f t="shared" ref="X595:AI595" si="62">X594</f>
        <v>0</v>
      </c>
      <c r="Y595" s="540">
        <f t="shared" si="62"/>
        <v>0</v>
      </c>
      <c r="Z595" s="540">
        <f t="shared" si="62"/>
        <v>0</v>
      </c>
      <c r="AA595" s="540">
        <f t="shared" si="62"/>
        <v>0</v>
      </c>
      <c r="AB595" s="540">
        <f t="shared" si="62"/>
        <v>0</v>
      </c>
      <c r="AC595" s="540">
        <f t="shared" si="62"/>
        <v>0</v>
      </c>
      <c r="AD595" s="540">
        <f t="shared" si="62"/>
        <v>0</v>
      </c>
      <c r="AE595" s="540">
        <f t="shared" si="62"/>
        <v>0</v>
      </c>
      <c r="AF595" s="540">
        <f t="shared" si="62"/>
        <v>32660</v>
      </c>
      <c r="AG595" s="540">
        <f t="shared" si="62"/>
        <v>32660</v>
      </c>
      <c r="AH595" s="540">
        <f t="shared" si="62"/>
        <v>74550</v>
      </c>
      <c r="AI595" s="540">
        <f t="shared" si="62"/>
        <v>78100</v>
      </c>
      <c r="AJ595" s="540">
        <f>AJ594</f>
        <v>78100</v>
      </c>
      <c r="AK595" s="602">
        <f t="shared" si="60"/>
        <v>296070</v>
      </c>
    </row>
    <row r="596" spans="1:37" ht="15" customHeight="1">
      <c r="A596" s="442"/>
      <c r="B596" s="245"/>
      <c r="C596" s="245"/>
      <c r="D596" s="242"/>
      <c r="E596" s="243"/>
      <c r="F596" s="243"/>
      <c r="G596" s="243"/>
      <c r="H596" s="243"/>
      <c r="I596" s="243"/>
      <c r="J596" s="243"/>
      <c r="K596" s="284"/>
      <c r="L596" s="284"/>
      <c r="M596" s="284"/>
      <c r="N596" s="284"/>
      <c r="O596" s="284"/>
      <c r="P596" s="284"/>
      <c r="Q596" s="284"/>
      <c r="R596" s="284"/>
      <c r="S596" s="284"/>
      <c r="T596" s="284"/>
      <c r="U596" s="284"/>
      <c r="V596" s="284"/>
      <c r="W596" s="19"/>
      <c r="X596" s="535"/>
      <c r="Y596" s="535"/>
      <c r="Z596" s="535"/>
      <c r="AA596" s="535"/>
      <c r="AB596" s="535"/>
      <c r="AC596" s="535"/>
      <c r="AD596" s="535"/>
      <c r="AE596" s="535"/>
      <c r="AF596" s="535"/>
      <c r="AG596" s="535"/>
      <c r="AH596" s="535"/>
      <c r="AI596" s="535"/>
      <c r="AJ596" s="536"/>
      <c r="AK596" s="602">
        <f t="shared" si="60"/>
        <v>0</v>
      </c>
    </row>
    <row r="597" spans="1:37" ht="15" customHeight="1">
      <c r="A597" s="442"/>
      <c r="B597" s="457"/>
      <c r="C597" s="458" t="str">
        <f>Manning!C603</f>
        <v>HUMAN RESOURCES DIVISION</v>
      </c>
      <c r="D597" s="459"/>
      <c r="E597" s="460"/>
      <c r="F597" s="460"/>
      <c r="G597" s="460"/>
      <c r="H597" s="460"/>
      <c r="I597" s="460"/>
      <c r="J597" s="460"/>
      <c r="K597" s="470"/>
      <c r="L597" s="470"/>
      <c r="M597" s="470"/>
      <c r="N597" s="470"/>
      <c r="O597" s="470"/>
      <c r="P597" s="470"/>
      <c r="Q597" s="470"/>
      <c r="R597" s="470"/>
      <c r="S597" s="470"/>
      <c r="T597" s="470"/>
      <c r="U597" s="470"/>
      <c r="V597" s="470"/>
      <c r="W597" s="425"/>
      <c r="X597" s="524"/>
      <c r="Y597" s="524"/>
      <c r="Z597" s="524"/>
      <c r="AA597" s="524"/>
      <c r="AB597" s="524"/>
      <c r="AC597" s="524"/>
      <c r="AD597" s="524"/>
      <c r="AE597" s="524"/>
      <c r="AF597" s="524"/>
      <c r="AG597" s="524"/>
      <c r="AH597" s="524"/>
      <c r="AI597" s="524"/>
      <c r="AJ597" s="524"/>
      <c r="AK597" s="602">
        <f t="shared" si="60"/>
        <v>0</v>
      </c>
    </row>
    <row r="598" spans="1:37" ht="15" customHeight="1">
      <c r="A598" s="442"/>
      <c r="B598" s="457"/>
      <c r="C598" s="245"/>
      <c r="D598" s="262"/>
      <c r="E598" s="249" t="str">
        <f>Manning!E604</f>
        <v xml:space="preserve">HUMAN RESOURCES  </v>
      </c>
      <c r="F598" s="249">
        <f>Manning!F604</f>
        <v>0</v>
      </c>
      <c r="G598" s="249"/>
      <c r="H598" s="249"/>
      <c r="I598" s="249"/>
      <c r="J598" s="249"/>
      <c r="K598" s="287"/>
      <c r="L598" s="287"/>
      <c r="M598" s="287"/>
      <c r="N598" s="287"/>
      <c r="O598" s="287"/>
      <c r="P598" s="287"/>
      <c r="Q598" s="287"/>
      <c r="R598" s="287"/>
      <c r="S598" s="287"/>
      <c r="T598" s="287"/>
      <c r="U598" s="287"/>
      <c r="V598" s="287"/>
      <c r="W598" s="114"/>
      <c r="X598" s="525"/>
      <c r="Y598" s="525"/>
      <c r="Z598" s="525"/>
      <c r="AA598" s="525"/>
      <c r="AB598" s="525"/>
      <c r="AC598" s="525"/>
      <c r="AD598" s="525"/>
      <c r="AE598" s="525"/>
      <c r="AF598" s="525"/>
      <c r="AG598" s="525"/>
      <c r="AH598" s="525"/>
      <c r="AI598" s="525"/>
      <c r="AJ598" s="525"/>
      <c r="AK598" s="602">
        <f t="shared" si="60"/>
        <v>0</v>
      </c>
    </row>
    <row r="599" spans="1:37" ht="15" customHeight="1">
      <c r="A599" s="442"/>
      <c r="B599" s="457"/>
      <c r="C599" s="245"/>
      <c r="D599" s="211"/>
      <c r="E599" s="213"/>
      <c r="F599" s="213"/>
      <c r="G599" s="213"/>
      <c r="H599" s="213"/>
      <c r="I599" s="213"/>
      <c r="J599" s="213"/>
      <c r="K599" s="277"/>
      <c r="L599" s="277"/>
      <c r="M599" s="277"/>
      <c r="N599" s="277"/>
      <c r="O599" s="277"/>
      <c r="P599" s="277"/>
      <c r="Q599" s="277"/>
      <c r="R599" s="277"/>
      <c r="S599" s="277"/>
      <c r="T599" s="277"/>
      <c r="U599" s="277"/>
      <c r="V599" s="277"/>
      <c r="W599" s="55"/>
      <c r="X599" s="67"/>
      <c r="Y599" s="67"/>
      <c r="Z599" s="67"/>
      <c r="AA599" s="67"/>
      <c r="AB599" s="67"/>
      <c r="AC599" s="67"/>
      <c r="AD599" s="67"/>
      <c r="AE599" s="67"/>
      <c r="AF599" s="67"/>
      <c r="AG599" s="67"/>
      <c r="AH599" s="67"/>
      <c r="AI599" s="67"/>
      <c r="AJ599" s="67"/>
      <c r="AK599" s="602">
        <f t="shared" si="60"/>
        <v>0</v>
      </c>
    </row>
    <row r="600" spans="1:37" ht="15" customHeight="1">
      <c r="A600" s="442"/>
      <c r="B600" s="457"/>
      <c r="C600" s="245"/>
      <c r="D600" s="211"/>
      <c r="E600" s="214" t="str">
        <f>Manning!E606</f>
        <v>HUMAN RESOURCES DIRECTOR</v>
      </c>
      <c r="F600" s="214">
        <f>Manning!F606</f>
        <v>0</v>
      </c>
      <c r="G600" s="263">
        <f>Manning!H606</f>
        <v>1</v>
      </c>
      <c r="H600" s="263" t="str">
        <f>Manning!I606</f>
        <v>L</v>
      </c>
      <c r="I600" s="263" t="str">
        <f>Manning!J606</f>
        <v>Excom/L2</v>
      </c>
      <c r="J600" s="263"/>
      <c r="K600" s="263">
        <f>Manning!K606</f>
        <v>0</v>
      </c>
      <c r="L600" s="263">
        <f>Manning!L606</f>
        <v>0</v>
      </c>
      <c r="M600" s="263">
        <f>Manning!M606</f>
        <v>0</v>
      </c>
      <c r="N600" s="263">
        <f>Manning!N606</f>
        <v>0</v>
      </c>
      <c r="O600" s="263">
        <f>Manning!O606</f>
        <v>0</v>
      </c>
      <c r="P600" s="263">
        <f>Manning!P606</f>
        <v>0</v>
      </c>
      <c r="Q600" s="263">
        <f>Manning!Q606</f>
        <v>1</v>
      </c>
      <c r="R600" s="263">
        <f>Manning!R606</f>
        <v>1</v>
      </c>
      <c r="S600" s="263">
        <f>Manning!S606</f>
        <v>1</v>
      </c>
      <c r="T600" s="263">
        <f>Manning!T606</f>
        <v>1</v>
      </c>
      <c r="U600" s="263">
        <f>Manning!U606</f>
        <v>1</v>
      </c>
      <c r="V600" s="263">
        <f>Manning!W606</f>
        <v>1</v>
      </c>
      <c r="W600" s="147"/>
      <c r="X600" s="498">
        <f>K600*'Salary Level'!$M606</f>
        <v>0</v>
      </c>
      <c r="Y600" s="498">
        <f>L600*'Salary Level'!$M606</f>
        <v>0</v>
      </c>
      <c r="Z600" s="498">
        <f>M600*'Salary Level'!$M606</f>
        <v>0</v>
      </c>
      <c r="AA600" s="498">
        <f>N600*'Salary Level'!$M606</f>
        <v>0</v>
      </c>
      <c r="AB600" s="498">
        <f>O600*'Salary Level'!$M606</f>
        <v>0</v>
      </c>
      <c r="AC600" s="498">
        <f>P600*'Salary Level'!$M606</f>
        <v>0</v>
      </c>
      <c r="AD600" s="498">
        <f>Q600*'Salary Level'!$M606</f>
        <v>24140</v>
      </c>
      <c r="AE600" s="498">
        <f>R600*'Salary Level'!$M606</f>
        <v>24140</v>
      </c>
      <c r="AF600" s="498">
        <f>S600*'Salary Level'!$M606</f>
        <v>24140</v>
      </c>
      <c r="AG600" s="498">
        <f>T600*'Salary Level'!$M606</f>
        <v>24140</v>
      </c>
      <c r="AH600" s="498">
        <f>U600*'Salary Level'!$M606</f>
        <v>24140</v>
      </c>
      <c r="AI600" s="498">
        <f>V600*'Salary Level'!$M606</f>
        <v>24140</v>
      </c>
      <c r="AJ600" s="498">
        <f>V600*'Salary Level'!$M606</f>
        <v>24140</v>
      </c>
      <c r="AK600" s="602">
        <f t="shared" si="60"/>
        <v>168980</v>
      </c>
    </row>
    <row r="601" spans="1:37" ht="15" customHeight="1">
      <c r="A601" s="442"/>
      <c r="B601" s="457"/>
      <c r="C601" s="245"/>
      <c r="D601" s="211"/>
      <c r="E601" s="214" t="str">
        <f>Manning!E607</f>
        <v>HUMAN RESOURCES MANAGER</v>
      </c>
      <c r="F601" s="214">
        <f>Manning!F607</f>
        <v>0</v>
      </c>
      <c r="G601" s="263">
        <f>Manning!H607</f>
        <v>1</v>
      </c>
      <c r="H601" s="263" t="str">
        <f>Manning!I607</f>
        <v>L</v>
      </c>
      <c r="I601" s="263" t="str">
        <f>Manning!J607</f>
        <v>L4</v>
      </c>
      <c r="J601" s="263"/>
      <c r="K601" s="263">
        <f>Manning!K607</f>
        <v>0</v>
      </c>
      <c r="L601" s="263">
        <f>Manning!L607</f>
        <v>0</v>
      </c>
      <c r="M601" s="263">
        <f>Manning!M607</f>
        <v>0</v>
      </c>
      <c r="N601" s="263">
        <f>Manning!N607</f>
        <v>0</v>
      </c>
      <c r="O601" s="263">
        <f>Manning!O607</f>
        <v>0</v>
      </c>
      <c r="P601" s="263">
        <f>Manning!P607</f>
        <v>0</v>
      </c>
      <c r="Q601" s="263">
        <f>Manning!Q607</f>
        <v>0</v>
      </c>
      <c r="R601" s="263">
        <f>Manning!R607</f>
        <v>0</v>
      </c>
      <c r="S601" s="263">
        <f>Manning!S607</f>
        <v>1</v>
      </c>
      <c r="T601" s="263">
        <f>Manning!T607</f>
        <v>1</v>
      </c>
      <c r="U601" s="263">
        <f>Manning!U607</f>
        <v>1</v>
      </c>
      <c r="V601" s="263">
        <f>Manning!W607</f>
        <v>1</v>
      </c>
      <c r="W601" s="147"/>
      <c r="X601" s="498">
        <f>K601*'Salary Level'!$M607</f>
        <v>0</v>
      </c>
      <c r="Y601" s="498">
        <f>L601*'Salary Level'!$M607</f>
        <v>0</v>
      </c>
      <c r="Z601" s="498">
        <f>M601*'Salary Level'!$M607</f>
        <v>0</v>
      </c>
      <c r="AA601" s="498">
        <f>N601*'Salary Level'!$M607</f>
        <v>0</v>
      </c>
      <c r="AB601" s="498">
        <f>O601*'Salary Level'!$M607</f>
        <v>0</v>
      </c>
      <c r="AC601" s="498">
        <f>P601*'Salary Level'!$M607</f>
        <v>0</v>
      </c>
      <c r="AD601" s="498">
        <f>Q601*'Salary Level'!$M607</f>
        <v>0</v>
      </c>
      <c r="AE601" s="498">
        <f>R601*'Salary Level'!$M607</f>
        <v>0</v>
      </c>
      <c r="AF601" s="498">
        <f>S601*'Salary Level'!$M607</f>
        <v>9940</v>
      </c>
      <c r="AG601" s="498">
        <f>T601*'Salary Level'!$M607</f>
        <v>9940</v>
      </c>
      <c r="AH601" s="498">
        <f>U601*'Salary Level'!$M607</f>
        <v>9940</v>
      </c>
      <c r="AI601" s="498">
        <f>V601*'Salary Level'!$M607</f>
        <v>9940</v>
      </c>
      <c r="AJ601" s="498">
        <f>V601*'Salary Level'!$M607</f>
        <v>9940</v>
      </c>
      <c r="AK601" s="602">
        <f t="shared" si="60"/>
        <v>49700</v>
      </c>
    </row>
    <row r="602" spans="1:37" ht="15" customHeight="1">
      <c r="A602" s="442"/>
      <c r="B602" s="457"/>
      <c r="C602" s="245"/>
      <c r="D602" s="211"/>
      <c r="E602" s="214" t="str">
        <f>Manning!E608</f>
        <v>HUMAN RESOURCES ASSISTANT MANAGER</v>
      </c>
      <c r="F602" s="214">
        <f>Manning!F608</f>
        <v>0</v>
      </c>
      <c r="G602" s="263">
        <f>Manning!H608</f>
        <v>0</v>
      </c>
      <c r="H602" s="263" t="str">
        <f>Manning!I608</f>
        <v>L</v>
      </c>
      <c r="I602" s="263">
        <f>Manning!J608</f>
        <v>0</v>
      </c>
      <c r="J602" s="263"/>
      <c r="K602" s="263">
        <f>Manning!K608</f>
        <v>0</v>
      </c>
      <c r="L602" s="263">
        <f>Manning!L608</f>
        <v>0</v>
      </c>
      <c r="M602" s="263">
        <f>Manning!M608</f>
        <v>0</v>
      </c>
      <c r="N602" s="263">
        <f>Manning!N608</f>
        <v>0</v>
      </c>
      <c r="O602" s="263">
        <f>Manning!O608</f>
        <v>0</v>
      </c>
      <c r="P602" s="263">
        <f>Manning!P608</f>
        <v>0</v>
      </c>
      <c r="Q602" s="263">
        <f>Manning!Q608</f>
        <v>0</v>
      </c>
      <c r="R602" s="263">
        <f>Manning!R608</f>
        <v>0</v>
      </c>
      <c r="S602" s="263">
        <f>Manning!S608</f>
        <v>0</v>
      </c>
      <c r="T602" s="263">
        <f>Manning!T608</f>
        <v>0</v>
      </c>
      <c r="U602" s="263">
        <f>Manning!U608</f>
        <v>0</v>
      </c>
      <c r="V602" s="263">
        <f>Manning!W608</f>
        <v>0</v>
      </c>
      <c r="W602" s="147"/>
      <c r="X602" s="498">
        <f>K602*'Salary Level'!$M608</f>
        <v>0</v>
      </c>
      <c r="Y602" s="498">
        <f>L602*'Salary Level'!$M608</f>
        <v>0</v>
      </c>
      <c r="Z602" s="498">
        <f>M602*'Salary Level'!$M608</f>
        <v>0</v>
      </c>
      <c r="AA602" s="498">
        <f>N602*'Salary Level'!$M608</f>
        <v>0</v>
      </c>
      <c r="AB602" s="498">
        <f>O602*'Salary Level'!$M608</f>
        <v>0</v>
      </c>
      <c r="AC602" s="498">
        <f>P602*'Salary Level'!$M608</f>
        <v>0</v>
      </c>
      <c r="AD602" s="498">
        <f>Q602*'Salary Level'!$M608</f>
        <v>0</v>
      </c>
      <c r="AE602" s="498">
        <f>R602*'Salary Level'!$M608</f>
        <v>0</v>
      </c>
      <c r="AF602" s="498">
        <f>S602*'Salary Level'!$M608</f>
        <v>0</v>
      </c>
      <c r="AG602" s="498">
        <f>T602*'Salary Level'!$M608</f>
        <v>0</v>
      </c>
      <c r="AH602" s="498">
        <f>U602*'Salary Level'!$M608</f>
        <v>0</v>
      </c>
      <c r="AI602" s="498">
        <f>V602*'Salary Level'!$M608</f>
        <v>0</v>
      </c>
      <c r="AJ602" s="498">
        <f>V602*'Salary Level'!$M608</f>
        <v>0</v>
      </c>
      <c r="AK602" s="602">
        <f t="shared" si="60"/>
        <v>0</v>
      </c>
    </row>
    <row r="603" spans="1:37" ht="15" customHeight="1">
      <c r="A603" s="442"/>
      <c r="B603" s="457"/>
      <c r="C603" s="245"/>
      <c r="D603" s="211"/>
      <c r="E603" s="214" t="str">
        <f>Manning!E609</f>
        <v>PERSONNEL OFFICER</v>
      </c>
      <c r="F603" s="214">
        <f>Manning!F609</f>
        <v>0</v>
      </c>
      <c r="G603" s="263">
        <f>Manning!H609</f>
        <v>1</v>
      </c>
      <c r="H603" s="263" t="str">
        <f>Manning!I609</f>
        <v>L</v>
      </c>
      <c r="I603" s="263" t="str">
        <f>Manning!J609</f>
        <v>L5</v>
      </c>
      <c r="J603" s="263"/>
      <c r="K603" s="263">
        <f>Manning!K609</f>
        <v>0</v>
      </c>
      <c r="L603" s="263">
        <f>Manning!L609</f>
        <v>0</v>
      </c>
      <c r="M603" s="263">
        <f>Manning!M609</f>
        <v>0</v>
      </c>
      <c r="N603" s="263">
        <f>Manning!N609</f>
        <v>0</v>
      </c>
      <c r="O603" s="263">
        <f>Manning!O609</f>
        <v>0</v>
      </c>
      <c r="P603" s="263">
        <f>Manning!P609</f>
        <v>0</v>
      </c>
      <c r="Q603" s="263">
        <f>Manning!Q609</f>
        <v>0</v>
      </c>
      <c r="R603" s="263">
        <f>Manning!R609</f>
        <v>0</v>
      </c>
      <c r="S603" s="263">
        <f>Manning!S609</f>
        <v>0</v>
      </c>
      <c r="T603" s="263">
        <f>Manning!T609</f>
        <v>0</v>
      </c>
      <c r="U603" s="263">
        <f>Manning!U609</f>
        <v>1</v>
      </c>
      <c r="V603" s="263">
        <f>Manning!W609</f>
        <v>1</v>
      </c>
      <c r="W603" s="147"/>
      <c r="X603" s="498">
        <f>K603*'Salary Level'!$M609</f>
        <v>0</v>
      </c>
      <c r="Y603" s="498">
        <f>L603*'Salary Level'!$M609</f>
        <v>0</v>
      </c>
      <c r="Z603" s="498">
        <f>M603*'Salary Level'!$M609</f>
        <v>0</v>
      </c>
      <c r="AA603" s="498">
        <f>N603*'Salary Level'!$M609</f>
        <v>0</v>
      </c>
      <c r="AB603" s="498">
        <f>O603*'Salary Level'!$M609</f>
        <v>0</v>
      </c>
      <c r="AC603" s="498">
        <f>P603*'Salary Level'!$M609</f>
        <v>0</v>
      </c>
      <c r="AD603" s="498">
        <f>Q603*'Salary Level'!$M609</f>
        <v>0</v>
      </c>
      <c r="AE603" s="498">
        <f>R603*'Salary Level'!$M609</f>
        <v>0</v>
      </c>
      <c r="AF603" s="498">
        <f>S603*'Salary Level'!$M609</f>
        <v>0</v>
      </c>
      <c r="AG603" s="498">
        <f>T603*'Salary Level'!$M609</f>
        <v>0</v>
      </c>
      <c r="AH603" s="498">
        <f>U603*'Salary Level'!$M609</f>
        <v>4970</v>
      </c>
      <c r="AI603" s="498">
        <f>V603*'Salary Level'!$M609</f>
        <v>4970</v>
      </c>
      <c r="AJ603" s="498">
        <f>V603*'Salary Level'!$M609</f>
        <v>4970</v>
      </c>
      <c r="AK603" s="602">
        <f t="shared" si="60"/>
        <v>14910</v>
      </c>
    </row>
    <row r="604" spans="1:37" ht="15" customHeight="1">
      <c r="A604" s="442"/>
      <c r="B604" s="457"/>
      <c r="C604" s="245"/>
      <c r="D604" s="211"/>
      <c r="E604" s="214" t="str">
        <f>Manning!E610</f>
        <v>PERSONNEL ASSISTANT</v>
      </c>
      <c r="F604" s="214">
        <f>Manning!F610</f>
        <v>0</v>
      </c>
      <c r="G604" s="263">
        <f>Manning!H610</f>
        <v>1</v>
      </c>
      <c r="H604" s="263" t="str">
        <f>Manning!I610</f>
        <v>L</v>
      </c>
      <c r="I604" s="263" t="str">
        <f>Manning!J610</f>
        <v>L6</v>
      </c>
      <c r="J604" s="263"/>
      <c r="K604" s="263">
        <f>Manning!K610</f>
        <v>0</v>
      </c>
      <c r="L604" s="263">
        <f>Manning!L610</f>
        <v>0</v>
      </c>
      <c r="M604" s="263">
        <f>Manning!M610</f>
        <v>0</v>
      </c>
      <c r="N604" s="263">
        <f>Manning!N610</f>
        <v>0</v>
      </c>
      <c r="O604" s="263">
        <f>Manning!O610</f>
        <v>0</v>
      </c>
      <c r="P604" s="263">
        <f>Manning!P610</f>
        <v>0</v>
      </c>
      <c r="Q604" s="263">
        <f>Manning!Q610</f>
        <v>0</v>
      </c>
      <c r="R604" s="263">
        <f>Manning!R610</f>
        <v>1</v>
      </c>
      <c r="S604" s="263">
        <f>Manning!S610</f>
        <v>1</v>
      </c>
      <c r="T604" s="263">
        <f>Manning!T610</f>
        <v>1</v>
      </c>
      <c r="U604" s="263">
        <f>Manning!U610</f>
        <v>1</v>
      </c>
      <c r="V604" s="263">
        <f>Manning!W610</f>
        <v>1</v>
      </c>
      <c r="W604" s="147"/>
      <c r="X604" s="498">
        <f>K604*'Salary Level'!$M610</f>
        <v>0</v>
      </c>
      <c r="Y604" s="498">
        <f>L604*'Salary Level'!$M610</f>
        <v>0</v>
      </c>
      <c r="Z604" s="498">
        <f>M604*'Salary Level'!$M610</f>
        <v>0</v>
      </c>
      <c r="AA604" s="498">
        <f>N604*'Salary Level'!$M610</f>
        <v>0</v>
      </c>
      <c r="AB604" s="498">
        <f>O604*'Salary Level'!$M610</f>
        <v>0</v>
      </c>
      <c r="AC604" s="498">
        <f>P604*'Salary Level'!$M610</f>
        <v>0</v>
      </c>
      <c r="AD604" s="498">
        <f>Q604*'Salary Level'!$M610</f>
        <v>0</v>
      </c>
      <c r="AE604" s="498">
        <f>R604*'Salary Level'!$M610</f>
        <v>3195</v>
      </c>
      <c r="AF604" s="498">
        <f>S604*'Salary Level'!$M610</f>
        <v>3195</v>
      </c>
      <c r="AG604" s="498">
        <f>T604*'Salary Level'!$M610</f>
        <v>3195</v>
      </c>
      <c r="AH604" s="498">
        <f>U604*'Salary Level'!$M610</f>
        <v>3195</v>
      </c>
      <c r="AI604" s="498">
        <f>V604*'Salary Level'!$M610</f>
        <v>3195</v>
      </c>
      <c r="AJ604" s="498">
        <f>V604*'Salary Level'!$M610</f>
        <v>3195</v>
      </c>
      <c r="AK604" s="602">
        <f t="shared" si="60"/>
        <v>19170</v>
      </c>
    </row>
    <row r="605" spans="1:37" ht="15" customHeight="1">
      <c r="A605" s="442"/>
      <c r="B605" s="457"/>
      <c r="C605" s="245"/>
      <c r="D605" s="211"/>
      <c r="E605" s="214" t="str">
        <f>Manning!E611</f>
        <v>EMPLOYEE RELATIONSHIP COORDINATOR</v>
      </c>
      <c r="F605" s="214">
        <f>Manning!F611</f>
        <v>0</v>
      </c>
      <c r="G605" s="263">
        <f>Manning!H611</f>
        <v>1</v>
      </c>
      <c r="H605" s="263" t="str">
        <f>Manning!I611</f>
        <v>L</v>
      </c>
      <c r="I605" s="263" t="str">
        <f>Manning!J611</f>
        <v>L5</v>
      </c>
      <c r="J605" s="263"/>
      <c r="K605" s="263">
        <f>Manning!K611</f>
        <v>0</v>
      </c>
      <c r="L605" s="263">
        <f>Manning!L611</f>
        <v>0</v>
      </c>
      <c r="M605" s="263">
        <f>Manning!M611</f>
        <v>0</v>
      </c>
      <c r="N605" s="263">
        <f>Manning!N611</f>
        <v>0</v>
      </c>
      <c r="O605" s="263">
        <f>Manning!O611</f>
        <v>0</v>
      </c>
      <c r="P605" s="263">
        <f>Manning!P611</f>
        <v>0</v>
      </c>
      <c r="Q605" s="263">
        <f>Manning!Q611</f>
        <v>0</v>
      </c>
      <c r="R605" s="263">
        <f>Manning!R611</f>
        <v>0</v>
      </c>
      <c r="S605" s="263">
        <f>Manning!S611</f>
        <v>0</v>
      </c>
      <c r="T605" s="263">
        <f>Manning!T611</f>
        <v>1</v>
      </c>
      <c r="U605" s="263">
        <f>Manning!U611</f>
        <v>1</v>
      </c>
      <c r="V605" s="263">
        <f>Manning!W611</f>
        <v>1</v>
      </c>
      <c r="W605" s="147"/>
      <c r="X605" s="498">
        <f>K605*'Salary Level'!$M611</f>
        <v>0</v>
      </c>
      <c r="Y605" s="498">
        <f>L605*'Salary Level'!$M611</f>
        <v>0</v>
      </c>
      <c r="Z605" s="498">
        <f>M605*'Salary Level'!$M611</f>
        <v>0</v>
      </c>
      <c r="AA605" s="498">
        <f>N605*'Salary Level'!$M611</f>
        <v>0</v>
      </c>
      <c r="AB605" s="498">
        <f>O605*'Salary Level'!$M611</f>
        <v>0</v>
      </c>
      <c r="AC605" s="498">
        <f>P605*'Salary Level'!$M611</f>
        <v>0</v>
      </c>
      <c r="AD605" s="498">
        <f>Q605*'Salary Level'!$M611</f>
        <v>0</v>
      </c>
      <c r="AE605" s="498">
        <f>R605*'Salary Level'!$M611</f>
        <v>0</v>
      </c>
      <c r="AF605" s="498">
        <f>S605*'Salary Level'!$M611</f>
        <v>0</v>
      </c>
      <c r="AG605" s="498">
        <f>T605*'Salary Level'!$M611</f>
        <v>4970</v>
      </c>
      <c r="AH605" s="498">
        <f>U605*'Salary Level'!$M611</f>
        <v>4970</v>
      </c>
      <c r="AI605" s="498">
        <f>V605*'Salary Level'!$M611</f>
        <v>4970</v>
      </c>
      <c r="AJ605" s="498">
        <f>V605*'Salary Level'!$M611</f>
        <v>4970</v>
      </c>
      <c r="AK605" s="602">
        <f t="shared" si="60"/>
        <v>19880</v>
      </c>
    </row>
    <row r="606" spans="1:37" ht="15" customHeight="1">
      <c r="A606" s="442"/>
      <c r="B606" s="457"/>
      <c r="C606" s="245"/>
      <c r="D606" s="211"/>
      <c r="E606" s="214" t="str">
        <f>Manning!E612</f>
        <v>TRAINING MANAGER</v>
      </c>
      <c r="F606" s="214">
        <f>Manning!F612</f>
        <v>0</v>
      </c>
      <c r="G606" s="263">
        <f>Manning!H612</f>
        <v>1</v>
      </c>
      <c r="H606" s="263" t="str">
        <f>Manning!I612</f>
        <v>L</v>
      </c>
      <c r="I606" s="263" t="str">
        <f>Manning!J612</f>
        <v>L3</v>
      </c>
      <c r="J606" s="263"/>
      <c r="K606" s="263">
        <f>Manning!K612</f>
        <v>0</v>
      </c>
      <c r="L606" s="263">
        <f>Manning!L612</f>
        <v>0</v>
      </c>
      <c r="M606" s="263">
        <f>Manning!M612</f>
        <v>0</v>
      </c>
      <c r="N606" s="263">
        <f>Manning!N612</f>
        <v>0</v>
      </c>
      <c r="O606" s="263">
        <f>Manning!O612</f>
        <v>0</v>
      </c>
      <c r="P606" s="263">
        <f>Manning!P612</f>
        <v>0</v>
      </c>
      <c r="Q606" s="263">
        <f>Manning!Q612</f>
        <v>0</v>
      </c>
      <c r="R606" s="263">
        <f>Manning!R612</f>
        <v>0</v>
      </c>
      <c r="S606" s="263">
        <f>Manning!S612</f>
        <v>0</v>
      </c>
      <c r="T606" s="263">
        <f>Manning!T612</f>
        <v>1</v>
      </c>
      <c r="U606" s="263">
        <f>Manning!U612</f>
        <v>1</v>
      </c>
      <c r="V606" s="263">
        <f>Manning!W612</f>
        <v>1</v>
      </c>
      <c r="W606" s="147"/>
      <c r="X606" s="498">
        <f>K606*'Salary Level'!$M612</f>
        <v>0</v>
      </c>
      <c r="Y606" s="498">
        <f>L606*'Salary Level'!$M612</f>
        <v>0</v>
      </c>
      <c r="Z606" s="498">
        <f>M606*'Salary Level'!$M612</f>
        <v>0</v>
      </c>
      <c r="AA606" s="498">
        <f>N606*'Salary Level'!$M612</f>
        <v>0</v>
      </c>
      <c r="AB606" s="498">
        <f>O606*'Salary Level'!$M612</f>
        <v>0</v>
      </c>
      <c r="AC606" s="498">
        <f>P606*'Salary Level'!$M612</f>
        <v>0</v>
      </c>
      <c r="AD606" s="498">
        <f>Q606*'Salary Level'!$M612</f>
        <v>0</v>
      </c>
      <c r="AE606" s="498">
        <f>R606*'Salary Level'!$M612</f>
        <v>0</v>
      </c>
      <c r="AF606" s="498">
        <f>S606*'Salary Level'!$M612</f>
        <v>0</v>
      </c>
      <c r="AG606" s="498">
        <f>T606*'Salary Level'!$M612</f>
        <v>11360</v>
      </c>
      <c r="AH606" s="498">
        <f>U606*'Salary Level'!$M612</f>
        <v>11360</v>
      </c>
      <c r="AI606" s="498">
        <f>V606*'Salary Level'!$M612</f>
        <v>11360</v>
      </c>
      <c r="AJ606" s="498">
        <f>V606*'Salary Level'!$M612</f>
        <v>11360</v>
      </c>
      <c r="AK606" s="602">
        <f t="shared" si="60"/>
        <v>45440</v>
      </c>
    </row>
    <row r="607" spans="1:37" ht="15" customHeight="1">
      <c r="A607" s="442"/>
      <c r="B607" s="457"/>
      <c r="C607" s="245"/>
      <c r="D607" s="211"/>
      <c r="E607" s="214" t="str">
        <f>Manning!E613</f>
        <v>ASSISTANT TRAINING MANAGER</v>
      </c>
      <c r="F607" s="214">
        <f>Manning!F613</f>
        <v>0</v>
      </c>
      <c r="G607" s="263">
        <f>Manning!H613</f>
        <v>1</v>
      </c>
      <c r="H607" s="263" t="str">
        <f>Manning!I613</f>
        <v>L</v>
      </c>
      <c r="I607" s="263" t="str">
        <f>Manning!J613</f>
        <v>L5</v>
      </c>
      <c r="J607" s="263"/>
      <c r="K607" s="263">
        <f>Manning!K613</f>
        <v>0</v>
      </c>
      <c r="L607" s="263">
        <f>Manning!L613</f>
        <v>0</v>
      </c>
      <c r="M607" s="263">
        <f>Manning!M613</f>
        <v>0</v>
      </c>
      <c r="N607" s="263">
        <f>Manning!N613</f>
        <v>0</v>
      </c>
      <c r="O607" s="263">
        <f>Manning!O613</f>
        <v>0</v>
      </c>
      <c r="P607" s="263">
        <f>Manning!P613</f>
        <v>0</v>
      </c>
      <c r="Q607" s="263">
        <f>Manning!Q613</f>
        <v>0</v>
      </c>
      <c r="R607" s="263">
        <f>Manning!R613</f>
        <v>0</v>
      </c>
      <c r="S607" s="263">
        <f>Manning!S613</f>
        <v>0</v>
      </c>
      <c r="T607" s="263">
        <f>Manning!T613</f>
        <v>0</v>
      </c>
      <c r="U607" s="263">
        <f>Manning!U613</f>
        <v>1</v>
      </c>
      <c r="V607" s="263">
        <f>Manning!W613</f>
        <v>1</v>
      </c>
      <c r="W607" s="147"/>
      <c r="X607" s="498">
        <f>K607*'Salary Level'!$M613</f>
        <v>0</v>
      </c>
      <c r="Y607" s="498">
        <f>L607*'Salary Level'!$M613</f>
        <v>0</v>
      </c>
      <c r="Z607" s="498">
        <f>M607*'Salary Level'!$M613</f>
        <v>0</v>
      </c>
      <c r="AA607" s="498">
        <f>N607*'Salary Level'!$M613</f>
        <v>0</v>
      </c>
      <c r="AB607" s="498">
        <f>O607*'Salary Level'!$M613</f>
        <v>0</v>
      </c>
      <c r="AC607" s="498">
        <f>P607*'Salary Level'!$M613</f>
        <v>0</v>
      </c>
      <c r="AD607" s="498">
        <f>Q607*'Salary Level'!$M613</f>
        <v>0</v>
      </c>
      <c r="AE607" s="498">
        <f>R607*'Salary Level'!$M613</f>
        <v>0</v>
      </c>
      <c r="AF607" s="498">
        <f>S607*'Salary Level'!$M613</f>
        <v>0</v>
      </c>
      <c r="AG607" s="498">
        <f>T607*'Salary Level'!$M613</f>
        <v>0</v>
      </c>
      <c r="AH607" s="498">
        <f>U607*'Salary Level'!$M613</f>
        <v>7100</v>
      </c>
      <c r="AI607" s="498">
        <f>V607*'Salary Level'!$M613</f>
        <v>7100</v>
      </c>
      <c r="AJ607" s="498">
        <f>V607*'Salary Level'!$M613</f>
        <v>7100</v>
      </c>
      <c r="AK607" s="602">
        <f t="shared" si="60"/>
        <v>21300</v>
      </c>
    </row>
    <row r="608" spans="1:37" ht="15" customHeight="1">
      <c r="A608" s="442"/>
      <c r="B608" s="457"/>
      <c r="C608" s="245"/>
      <c r="D608" s="211"/>
      <c r="E608" s="214" t="str">
        <f>Manning!E614</f>
        <v>TRAINING COORDINATOR</v>
      </c>
      <c r="F608" s="214">
        <f>Manning!F614</f>
        <v>0</v>
      </c>
      <c r="G608" s="263">
        <f>Manning!H614</f>
        <v>1</v>
      </c>
      <c r="H608" s="263" t="str">
        <f>Manning!I614</f>
        <v>L</v>
      </c>
      <c r="I608" s="263" t="str">
        <f>Manning!J614</f>
        <v>L6</v>
      </c>
      <c r="J608" s="263"/>
      <c r="K608" s="263">
        <f>Manning!K614</f>
        <v>0</v>
      </c>
      <c r="L608" s="263">
        <f>Manning!L614</f>
        <v>0</v>
      </c>
      <c r="M608" s="263">
        <f>Manning!M614</f>
        <v>0</v>
      </c>
      <c r="N608" s="263">
        <f>Manning!N614</f>
        <v>0</v>
      </c>
      <c r="O608" s="263">
        <f>Manning!O614</f>
        <v>0</v>
      </c>
      <c r="P608" s="263">
        <f>Manning!P614</f>
        <v>0</v>
      </c>
      <c r="Q608" s="263">
        <f>Manning!Q614</f>
        <v>0</v>
      </c>
      <c r="R608" s="263">
        <f>Manning!R614</f>
        <v>0</v>
      </c>
      <c r="S608" s="263">
        <f>Manning!S614</f>
        <v>0</v>
      </c>
      <c r="T608" s="263">
        <f>Manning!T614</f>
        <v>0</v>
      </c>
      <c r="U608" s="263">
        <f>Manning!U614</f>
        <v>0</v>
      </c>
      <c r="V608" s="263">
        <f>Manning!W614</f>
        <v>1</v>
      </c>
      <c r="W608" s="147"/>
      <c r="X608" s="498">
        <f>K608*'Salary Level'!$M614</f>
        <v>0</v>
      </c>
      <c r="Y608" s="498">
        <f>L608*'Salary Level'!$M614</f>
        <v>0</v>
      </c>
      <c r="Z608" s="498">
        <f>M608*'Salary Level'!$M614</f>
        <v>0</v>
      </c>
      <c r="AA608" s="498">
        <f>N608*'Salary Level'!$M614</f>
        <v>0</v>
      </c>
      <c r="AB608" s="498">
        <f>O608*'Salary Level'!$M614</f>
        <v>0</v>
      </c>
      <c r="AC608" s="498">
        <f>P608*'Salary Level'!$M614</f>
        <v>0</v>
      </c>
      <c r="AD608" s="498">
        <f>Q608*'Salary Level'!$M614</f>
        <v>0</v>
      </c>
      <c r="AE608" s="498">
        <f>R608*'Salary Level'!$M614</f>
        <v>0</v>
      </c>
      <c r="AF608" s="498">
        <f>S608*'Salary Level'!$M614</f>
        <v>0</v>
      </c>
      <c r="AG608" s="498">
        <f>T608*'Salary Level'!$M614</f>
        <v>0</v>
      </c>
      <c r="AH608" s="498">
        <f>U608*'Salary Level'!$M614</f>
        <v>0</v>
      </c>
      <c r="AI608" s="498">
        <f>V608*'Salary Level'!$M614</f>
        <v>4970</v>
      </c>
      <c r="AJ608" s="498">
        <f>V608*'Salary Level'!$M614</f>
        <v>4970</v>
      </c>
      <c r="AK608" s="602">
        <f t="shared" si="60"/>
        <v>9940</v>
      </c>
    </row>
    <row r="609" spans="1:37" ht="15" customHeight="1">
      <c r="A609" s="442"/>
      <c r="B609" s="457"/>
      <c r="C609" s="245"/>
      <c r="D609" s="211"/>
      <c r="E609" s="214" t="str">
        <f>Manning!E615</f>
        <v>DOCTOR / NURSE</v>
      </c>
      <c r="F609" s="214">
        <f>Manning!F615</f>
        <v>0</v>
      </c>
      <c r="G609" s="263">
        <f>Manning!H615</f>
        <v>0</v>
      </c>
      <c r="H609" s="263" t="str">
        <f>Manning!I615</f>
        <v>L</v>
      </c>
      <c r="I609" s="263">
        <f>Manning!J615</f>
        <v>0</v>
      </c>
      <c r="J609" s="263"/>
      <c r="K609" s="263">
        <f>Manning!K615</f>
        <v>0</v>
      </c>
      <c r="L609" s="263">
        <f>Manning!L615</f>
        <v>0</v>
      </c>
      <c r="M609" s="263">
        <f>Manning!M615</f>
        <v>0</v>
      </c>
      <c r="N609" s="263">
        <f>Manning!N615</f>
        <v>0</v>
      </c>
      <c r="O609" s="263">
        <f>Manning!O615</f>
        <v>0</v>
      </c>
      <c r="P609" s="263">
        <f>Manning!P615</f>
        <v>0</v>
      </c>
      <c r="Q609" s="263">
        <f>Manning!Q615</f>
        <v>0</v>
      </c>
      <c r="R609" s="263">
        <f>Manning!R615</f>
        <v>0</v>
      </c>
      <c r="S609" s="263">
        <f>Manning!S615</f>
        <v>0</v>
      </c>
      <c r="T609" s="263">
        <f>Manning!T615</f>
        <v>0</v>
      </c>
      <c r="U609" s="263">
        <f>Manning!U615</f>
        <v>0</v>
      </c>
      <c r="V609" s="263">
        <f>Manning!W615</f>
        <v>0</v>
      </c>
      <c r="W609" s="147"/>
      <c r="X609" s="498">
        <f>K609*'Salary Level'!$M615</f>
        <v>0</v>
      </c>
      <c r="Y609" s="498">
        <f>L609*'Salary Level'!$M615</f>
        <v>0</v>
      </c>
      <c r="Z609" s="498">
        <f>M609*'Salary Level'!$M615</f>
        <v>0</v>
      </c>
      <c r="AA609" s="498">
        <f>N609*'Salary Level'!$M615</f>
        <v>0</v>
      </c>
      <c r="AB609" s="498">
        <f>O609*'Salary Level'!$M615</f>
        <v>0</v>
      </c>
      <c r="AC609" s="498">
        <f>P609*'Salary Level'!$M615</f>
        <v>0</v>
      </c>
      <c r="AD609" s="498">
        <f>Q609*'Salary Level'!$M615</f>
        <v>0</v>
      </c>
      <c r="AE609" s="498">
        <f>R609*'Salary Level'!$M615</f>
        <v>0</v>
      </c>
      <c r="AF609" s="498">
        <f>S609*'Salary Level'!$M615</f>
        <v>0</v>
      </c>
      <c r="AG609" s="498">
        <f>T609*'Salary Level'!$M615</f>
        <v>0</v>
      </c>
      <c r="AH609" s="498">
        <f>U609*'Salary Level'!$M615</f>
        <v>0</v>
      </c>
      <c r="AI609" s="498">
        <f>V609*'Salary Level'!$M615</f>
        <v>0</v>
      </c>
      <c r="AJ609" s="498">
        <f>V609*'Salary Level'!$M615</f>
        <v>0</v>
      </c>
      <c r="AK609" s="602">
        <f t="shared" si="60"/>
        <v>0</v>
      </c>
    </row>
    <row r="610" spans="1:37" ht="15" customHeight="1">
      <c r="A610" s="442"/>
      <c r="B610" s="457"/>
      <c r="C610" s="245"/>
      <c r="D610" s="211"/>
      <c r="E610" s="214" t="str">
        <f>Manning!E616</f>
        <v>STAFF CANTEEN COMMIS 1</v>
      </c>
      <c r="F610" s="214">
        <f>Manning!F616</f>
        <v>0</v>
      </c>
      <c r="G610" s="263">
        <f>Manning!H616</f>
        <v>5</v>
      </c>
      <c r="H610" s="263" t="str">
        <f>Manning!I616</f>
        <v>L</v>
      </c>
      <c r="I610" s="263" t="str">
        <f>Manning!J616</f>
        <v>L5</v>
      </c>
      <c r="J610" s="263"/>
      <c r="K610" s="263">
        <f>Manning!K616</f>
        <v>0</v>
      </c>
      <c r="L610" s="263">
        <f>Manning!L616</f>
        <v>0</v>
      </c>
      <c r="M610" s="263">
        <f>Manning!M616</f>
        <v>0</v>
      </c>
      <c r="N610" s="263">
        <f>Manning!N616</f>
        <v>0</v>
      </c>
      <c r="O610" s="263">
        <f>Manning!O616</f>
        <v>0</v>
      </c>
      <c r="P610" s="263">
        <f>Manning!P616</f>
        <v>0</v>
      </c>
      <c r="Q610" s="263">
        <f>Manning!Q616</f>
        <v>0</v>
      </c>
      <c r="R610" s="263">
        <f>Manning!R616</f>
        <v>0</v>
      </c>
      <c r="S610" s="263">
        <f>Manning!S616</f>
        <v>0</v>
      </c>
      <c r="T610" s="263">
        <f>Manning!T616</f>
        <v>0</v>
      </c>
      <c r="U610" s="263">
        <f>Manning!U616</f>
        <v>4</v>
      </c>
      <c r="V610" s="263">
        <f>Manning!W616</f>
        <v>5</v>
      </c>
      <c r="W610" s="147"/>
      <c r="X610" s="498">
        <f>K610*'Salary Level'!$M616</f>
        <v>0</v>
      </c>
      <c r="Y610" s="498">
        <f>L610*'Salary Level'!$M616</f>
        <v>0</v>
      </c>
      <c r="Z610" s="498">
        <f>M610*'Salary Level'!$M616</f>
        <v>0</v>
      </c>
      <c r="AA610" s="498">
        <f>N610*'Salary Level'!$M616</f>
        <v>0</v>
      </c>
      <c r="AB610" s="498">
        <f>O610*'Salary Level'!$M616</f>
        <v>0</v>
      </c>
      <c r="AC610" s="498">
        <f>P610*'Salary Level'!$M616</f>
        <v>0</v>
      </c>
      <c r="AD610" s="498">
        <f>Q610*'Salary Level'!$M616</f>
        <v>0</v>
      </c>
      <c r="AE610" s="498">
        <f>R610*'Salary Level'!$M616</f>
        <v>0</v>
      </c>
      <c r="AF610" s="498">
        <f>S610*'Salary Level'!$M616</f>
        <v>0</v>
      </c>
      <c r="AG610" s="498">
        <f>T610*'Salary Level'!$M616</f>
        <v>0</v>
      </c>
      <c r="AH610" s="498">
        <f>U610*'Salary Level'!$M616</f>
        <v>11360</v>
      </c>
      <c r="AI610" s="498">
        <f>V610*'Salary Level'!$M616</f>
        <v>14200</v>
      </c>
      <c r="AJ610" s="498">
        <f>V610*'Salary Level'!$M616</f>
        <v>14200</v>
      </c>
      <c r="AK610" s="602">
        <f t="shared" si="60"/>
        <v>39760</v>
      </c>
    </row>
    <row r="611" spans="1:37" ht="15" customHeight="1">
      <c r="A611" s="442"/>
      <c r="B611" s="457"/>
      <c r="C611" s="245"/>
      <c r="D611" s="211"/>
      <c r="E611" s="214" t="str">
        <f>Manning!E617</f>
        <v>COOK</v>
      </c>
      <c r="F611" s="214">
        <f>Manning!F617</f>
        <v>0</v>
      </c>
      <c r="G611" s="263">
        <f>Manning!H617</f>
        <v>5</v>
      </c>
      <c r="H611" s="263" t="str">
        <f>Manning!I617</f>
        <v>L</v>
      </c>
      <c r="I611" s="263" t="str">
        <f>Manning!J617</f>
        <v>L7</v>
      </c>
      <c r="J611" s="263"/>
      <c r="K611" s="263">
        <f>Manning!K617</f>
        <v>0</v>
      </c>
      <c r="L611" s="263">
        <f>Manning!L617</f>
        <v>0</v>
      </c>
      <c r="M611" s="263">
        <f>Manning!M617</f>
        <v>0</v>
      </c>
      <c r="N611" s="263">
        <f>Manning!N617</f>
        <v>0</v>
      </c>
      <c r="O611" s="263">
        <f>Manning!O617</f>
        <v>0</v>
      </c>
      <c r="P611" s="263">
        <f>Manning!P617</f>
        <v>0</v>
      </c>
      <c r="Q611" s="263">
        <f>Manning!Q617</f>
        <v>0</v>
      </c>
      <c r="R611" s="263">
        <f>Manning!R617</f>
        <v>0</v>
      </c>
      <c r="S611" s="263">
        <f>Manning!S617</f>
        <v>0</v>
      </c>
      <c r="T611" s="263">
        <f>Manning!T617</f>
        <v>0</v>
      </c>
      <c r="U611" s="263">
        <f>Manning!U617</f>
        <v>4</v>
      </c>
      <c r="V611" s="263">
        <f>Manning!W617</f>
        <v>5</v>
      </c>
      <c r="W611" s="147"/>
      <c r="X611" s="498">
        <f>K611*'Salary Level'!$M617</f>
        <v>0</v>
      </c>
      <c r="Y611" s="498">
        <f>L611*'Salary Level'!$M617</f>
        <v>0</v>
      </c>
      <c r="Z611" s="498">
        <f>M611*'Salary Level'!$M617</f>
        <v>0</v>
      </c>
      <c r="AA611" s="498">
        <f>N611*'Salary Level'!$M617</f>
        <v>0</v>
      </c>
      <c r="AB611" s="498">
        <f>O611*'Salary Level'!$M617</f>
        <v>0</v>
      </c>
      <c r="AC611" s="498">
        <f>P611*'Salary Level'!$M617</f>
        <v>0</v>
      </c>
      <c r="AD611" s="498">
        <f>Q611*'Salary Level'!$M617</f>
        <v>0</v>
      </c>
      <c r="AE611" s="498">
        <f>R611*'Salary Level'!$M617</f>
        <v>0</v>
      </c>
      <c r="AF611" s="498">
        <f>S611*'Salary Level'!$M617</f>
        <v>0</v>
      </c>
      <c r="AG611" s="498">
        <f>T611*'Salary Level'!$M617</f>
        <v>0</v>
      </c>
      <c r="AH611" s="498">
        <f>U611*'Salary Level'!$M617</f>
        <v>19880</v>
      </c>
      <c r="AI611" s="498">
        <f>V611*'Salary Level'!$M617</f>
        <v>24850</v>
      </c>
      <c r="AJ611" s="498">
        <f>V611*'Salary Level'!$M617</f>
        <v>24850</v>
      </c>
      <c r="AK611" s="602">
        <f t="shared" si="60"/>
        <v>69580</v>
      </c>
    </row>
    <row r="612" spans="1:37" ht="15" customHeight="1">
      <c r="A612" s="442"/>
      <c r="B612" s="457"/>
      <c r="C612" s="245"/>
      <c r="D612" s="211"/>
      <c r="E612" s="214" t="str">
        <f>Manning!E618</f>
        <v>DIM SUM</v>
      </c>
      <c r="F612" s="214"/>
      <c r="G612" s="263">
        <f>Manning!H618</f>
        <v>0</v>
      </c>
      <c r="H612" s="263" t="str">
        <f>Manning!I618</f>
        <v>L</v>
      </c>
      <c r="I612" s="263">
        <f>Manning!J618</f>
        <v>0</v>
      </c>
      <c r="J612" s="263"/>
      <c r="K612" s="263">
        <f>Manning!K618</f>
        <v>0</v>
      </c>
      <c r="L612" s="263">
        <f>Manning!L618</f>
        <v>0</v>
      </c>
      <c r="M612" s="263">
        <f>Manning!M618</f>
        <v>0</v>
      </c>
      <c r="N612" s="263">
        <f>Manning!N618</f>
        <v>0</v>
      </c>
      <c r="O612" s="263">
        <f>Manning!O618</f>
        <v>0</v>
      </c>
      <c r="P612" s="263">
        <f>Manning!P618</f>
        <v>0</v>
      </c>
      <c r="Q612" s="263">
        <f>Manning!Q618</f>
        <v>0</v>
      </c>
      <c r="R612" s="263">
        <f>Manning!R618</f>
        <v>0</v>
      </c>
      <c r="S612" s="263">
        <f>Manning!S618</f>
        <v>0</v>
      </c>
      <c r="T612" s="263">
        <f>Manning!T618</f>
        <v>0</v>
      </c>
      <c r="U612" s="263">
        <f>Manning!U618</f>
        <v>0</v>
      </c>
      <c r="V612" s="263">
        <f>Manning!W618</f>
        <v>0</v>
      </c>
      <c r="W612" s="147"/>
      <c r="X612" s="498">
        <f>K612*'Salary Level'!$M618</f>
        <v>0</v>
      </c>
      <c r="Y612" s="498">
        <f>L612*'Salary Level'!$M618</f>
        <v>0</v>
      </c>
      <c r="Z612" s="498">
        <f>M612*'Salary Level'!$M618</f>
        <v>0</v>
      </c>
      <c r="AA612" s="498">
        <f>N612*'Salary Level'!$M618</f>
        <v>0</v>
      </c>
      <c r="AB612" s="498">
        <f>O612*'Salary Level'!$M618</f>
        <v>0</v>
      </c>
      <c r="AC612" s="498">
        <f>P612*'Salary Level'!$M618</f>
        <v>0</v>
      </c>
      <c r="AD612" s="498">
        <f>Q612*'Salary Level'!$M618</f>
        <v>0</v>
      </c>
      <c r="AE612" s="498">
        <f>R612*'Salary Level'!$M618</f>
        <v>0</v>
      </c>
      <c r="AF612" s="498">
        <f>S612*'Salary Level'!$M618</f>
        <v>0</v>
      </c>
      <c r="AG612" s="498">
        <f>T612*'Salary Level'!$M618</f>
        <v>0</v>
      </c>
      <c r="AH612" s="498">
        <f>U612*'Salary Level'!$M618</f>
        <v>0</v>
      </c>
      <c r="AI612" s="498">
        <f>V612*'Salary Level'!$M618</f>
        <v>0</v>
      </c>
      <c r="AJ612" s="498">
        <f>V612*'Salary Level'!$M618</f>
        <v>0</v>
      </c>
      <c r="AK612" s="602">
        <f t="shared" si="60"/>
        <v>0</v>
      </c>
    </row>
    <row r="613" spans="1:37" ht="15" customHeight="1">
      <c r="A613" s="442"/>
      <c r="B613" s="457"/>
      <c r="C613" s="245"/>
      <c r="D613" s="211"/>
      <c r="E613" s="214" t="str">
        <f>Manning!E619</f>
        <v>CANTEEN CLEANER</v>
      </c>
      <c r="F613" s="214">
        <f>Manning!F619</f>
        <v>0</v>
      </c>
      <c r="G613" s="263">
        <f>Manning!H619</f>
        <v>2</v>
      </c>
      <c r="H613" s="263" t="str">
        <f>Manning!I619</f>
        <v>L</v>
      </c>
      <c r="I613" s="263" t="str">
        <f>Manning!J619</f>
        <v>L7</v>
      </c>
      <c r="J613" s="263"/>
      <c r="K613" s="263">
        <f>Manning!K619</f>
        <v>0</v>
      </c>
      <c r="L613" s="263">
        <f>Manning!L619</f>
        <v>0</v>
      </c>
      <c r="M613" s="263">
        <f>Manning!M619</f>
        <v>0</v>
      </c>
      <c r="N613" s="263">
        <f>Manning!N619</f>
        <v>0</v>
      </c>
      <c r="O613" s="263">
        <f>Manning!O619</f>
        <v>0</v>
      </c>
      <c r="P613" s="263">
        <f>Manning!P619</f>
        <v>0</v>
      </c>
      <c r="Q613" s="263">
        <f>Manning!Q619</f>
        <v>0</v>
      </c>
      <c r="R613" s="263">
        <f>Manning!R619</f>
        <v>0</v>
      </c>
      <c r="S613" s="263">
        <f>Manning!S619</f>
        <v>0</v>
      </c>
      <c r="T613" s="263">
        <f>Manning!T619</f>
        <v>0</v>
      </c>
      <c r="U613" s="263">
        <f>Manning!U619</f>
        <v>1</v>
      </c>
      <c r="V613" s="263">
        <f>Manning!W619</f>
        <v>2</v>
      </c>
      <c r="W613" s="147"/>
      <c r="X613" s="498">
        <f>K613*'Salary Level'!$M619</f>
        <v>0</v>
      </c>
      <c r="Y613" s="498">
        <f>L613*'Salary Level'!$M619</f>
        <v>0</v>
      </c>
      <c r="Z613" s="498">
        <f>M613*'Salary Level'!$M619</f>
        <v>0</v>
      </c>
      <c r="AA613" s="498">
        <f>N613*'Salary Level'!$M619</f>
        <v>0</v>
      </c>
      <c r="AB613" s="498">
        <f>O613*'Salary Level'!$M619</f>
        <v>0</v>
      </c>
      <c r="AC613" s="498">
        <f>P613*'Salary Level'!$M619</f>
        <v>0</v>
      </c>
      <c r="AD613" s="498">
        <f>Q613*'Salary Level'!$M619</f>
        <v>0</v>
      </c>
      <c r="AE613" s="498">
        <f>R613*'Salary Level'!$M619</f>
        <v>0</v>
      </c>
      <c r="AF613" s="498">
        <f>S613*'Salary Level'!$M619</f>
        <v>0</v>
      </c>
      <c r="AG613" s="498">
        <f>T613*'Salary Level'!$M619</f>
        <v>0</v>
      </c>
      <c r="AH613" s="498">
        <f>U613*'Salary Level'!$M619</f>
        <v>2485</v>
      </c>
      <c r="AI613" s="498">
        <f>V613*'Salary Level'!$M619</f>
        <v>4970</v>
      </c>
      <c r="AJ613" s="498">
        <f>V613*'Salary Level'!$M619</f>
        <v>4970</v>
      </c>
      <c r="AK613" s="602">
        <f t="shared" si="60"/>
        <v>12425</v>
      </c>
    </row>
    <row r="614" spans="1:37" ht="15" customHeight="1">
      <c r="A614" s="442"/>
      <c r="B614" s="457"/>
      <c r="C614" s="245"/>
      <c r="D614" s="211"/>
      <c r="E614" s="214" t="str">
        <f>Manning!E620</f>
        <v>DORMITORY ATTENDANT</v>
      </c>
      <c r="F614" s="214">
        <f>Manning!F620</f>
        <v>0</v>
      </c>
      <c r="G614" s="263">
        <f>Manning!H620</f>
        <v>0</v>
      </c>
      <c r="H614" s="263" t="str">
        <f>Manning!I620</f>
        <v>L</v>
      </c>
      <c r="I614" s="263">
        <f>Manning!J620</f>
        <v>0</v>
      </c>
      <c r="J614" s="263"/>
      <c r="K614" s="263">
        <f>Manning!K620</f>
        <v>0</v>
      </c>
      <c r="L614" s="263">
        <f>Manning!L620</f>
        <v>0</v>
      </c>
      <c r="M614" s="263">
        <f>Manning!M620</f>
        <v>0</v>
      </c>
      <c r="N614" s="263">
        <f>Manning!N620</f>
        <v>0</v>
      </c>
      <c r="O614" s="263">
        <f>Manning!O620</f>
        <v>0</v>
      </c>
      <c r="P614" s="263">
        <f>Manning!P620</f>
        <v>0</v>
      </c>
      <c r="Q614" s="263">
        <f>Manning!Q620</f>
        <v>0</v>
      </c>
      <c r="R614" s="263">
        <f>Manning!R620</f>
        <v>0</v>
      </c>
      <c r="S614" s="263">
        <f>Manning!S620</f>
        <v>0</v>
      </c>
      <c r="T614" s="263">
        <f>Manning!T620</f>
        <v>0</v>
      </c>
      <c r="U614" s="263">
        <f>Manning!U620</f>
        <v>0</v>
      </c>
      <c r="V614" s="263">
        <f>Manning!W620</f>
        <v>0</v>
      </c>
      <c r="W614" s="147"/>
      <c r="X614" s="498">
        <f>K614*'Salary Level'!$M620</f>
        <v>0</v>
      </c>
      <c r="Y614" s="498">
        <f>L614*'Salary Level'!$M620</f>
        <v>0</v>
      </c>
      <c r="Z614" s="498">
        <f>M614*'Salary Level'!$M620</f>
        <v>0</v>
      </c>
      <c r="AA614" s="498">
        <f>N614*'Salary Level'!$M620</f>
        <v>0</v>
      </c>
      <c r="AB614" s="498">
        <f>O614*'Salary Level'!$M620</f>
        <v>0</v>
      </c>
      <c r="AC614" s="498">
        <f>P614*'Salary Level'!$M620</f>
        <v>0</v>
      </c>
      <c r="AD614" s="498">
        <f>Q614*'Salary Level'!$M620</f>
        <v>0</v>
      </c>
      <c r="AE614" s="498">
        <f>R614*'Salary Level'!$M620</f>
        <v>0</v>
      </c>
      <c r="AF614" s="498">
        <f>S614*'Salary Level'!$M620</f>
        <v>0</v>
      </c>
      <c r="AG614" s="498">
        <f>T614*'Salary Level'!$M620</f>
        <v>0</v>
      </c>
      <c r="AH614" s="498">
        <f>U614*'Salary Level'!$M620</f>
        <v>0</v>
      </c>
      <c r="AI614" s="498">
        <f>V614*'Salary Level'!$M620</f>
        <v>0</v>
      </c>
      <c r="AJ614" s="498">
        <f>V614*'Salary Level'!$M620</f>
        <v>0</v>
      </c>
      <c r="AK614" s="602">
        <f t="shared" si="60"/>
        <v>0</v>
      </c>
    </row>
    <row r="615" spans="1:37" ht="15" customHeight="1">
      <c r="A615" s="442"/>
      <c r="B615" s="457"/>
      <c r="C615" s="245"/>
      <c r="D615" s="211"/>
      <c r="E615" s="214" t="str">
        <f>Manning!E621</f>
        <v>STAFF DORMITORY SUPERVISOR</v>
      </c>
      <c r="F615" s="214">
        <f>Manning!F621</f>
        <v>0</v>
      </c>
      <c r="G615" s="263">
        <f>Manning!H621</f>
        <v>1</v>
      </c>
      <c r="H615" s="263" t="str">
        <f>Manning!I621</f>
        <v>L</v>
      </c>
      <c r="I615" s="263" t="str">
        <f>Manning!J621</f>
        <v>L5</v>
      </c>
      <c r="J615" s="263"/>
      <c r="K615" s="263">
        <f>Manning!K621</f>
        <v>0</v>
      </c>
      <c r="L615" s="263">
        <f>Manning!L621</f>
        <v>0</v>
      </c>
      <c r="M615" s="263">
        <f>Manning!M621</f>
        <v>0</v>
      </c>
      <c r="N615" s="263">
        <f>Manning!N621</f>
        <v>0</v>
      </c>
      <c r="O615" s="263">
        <f>Manning!O621</f>
        <v>0</v>
      </c>
      <c r="P615" s="263">
        <f>Manning!P621</f>
        <v>0</v>
      </c>
      <c r="Q615" s="263">
        <f>Manning!Q621</f>
        <v>0</v>
      </c>
      <c r="R615" s="263">
        <f>Manning!R621</f>
        <v>0</v>
      </c>
      <c r="S615" s="263">
        <f>Manning!S621</f>
        <v>0</v>
      </c>
      <c r="T615" s="263">
        <f>Manning!T621</f>
        <v>1</v>
      </c>
      <c r="U615" s="263">
        <f>Manning!U621</f>
        <v>1</v>
      </c>
      <c r="V615" s="263">
        <f>Manning!W621</f>
        <v>1</v>
      </c>
      <c r="W615" s="146"/>
      <c r="X615" s="498">
        <f>K615*'Salary Level'!$M621</f>
        <v>0</v>
      </c>
      <c r="Y615" s="498">
        <f>L615*'Salary Level'!$M621</f>
        <v>0</v>
      </c>
      <c r="Z615" s="498">
        <f>M615*'Salary Level'!$M621</f>
        <v>0</v>
      </c>
      <c r="AA615" s="498">
        <f>N615*'Salary Level'!$M621</f>
        <v>0</v>
      </c>
      <c r="AB615" s="498">
        <f>O615*'Salary Level'!$M621</f>
        <v>0</v>
      </c>
      <c r="AC615" s="498">
        <f>P615*'Salary Level'!$M621</f>
        <v>0</v>
      </c>
      <c r="AD615" s="498">
        <f>Q615*'Salary Level'!$M621</f>
        <v>0</v>
      </c>
      <c r="AE615" s="498">
        <f>R615*'Salary Level'!$M621</f>
        <v>0</v>
      </c>
      <c r="AF615" s="498">
        <f>S615*'Salary Level'!$M621</f>
        <v>0</v>
      </c>
      <c r="AG615" s="498">
        <f>T615*'Salary Level'!$M621</f>
        <v>4260</v>
      </c>
      <c r="AH615" s="498">
        <f>U615*'Salary Level'!$M621</f>
        <v>4260</v>
      </c>
      <c r="AI615" s="498">
        <f>V615*'Salary Level'!$M621</f>
        <v>4260</v>
      </c>
      <c r="AJ615" s="498">
        <f>V615*'Salary Level'!$M621</f>
        <v>4260</v>
      </c>
      <c r="AK615" s="602">
        <f t="shared" si="60"/>
        <v>17040</v>
      </c>
    </row>
    <row r="616" spans="1:37" ht="15" customHeight="1">
      <c r="A616" s="442"/>
      <c r="B616" s="457"/>
      <c r="C616" s="245"/>
      <c r="D616" s="211"/>
      <c r="E616" s="214" t="str">
        <f>Manning!E622</f>
        <v>ADDITIONAL POSITION 2</v>
      </c>
      <c r="F616" s="214"/>
      <c r="G616" s="263">
        <f>Manning!H622</f>
        <v>0</v>
      </c>
      <c r="H616" s="263" t="str">
        <f>Manning!I622</f>
        <v>L</v>
      </c>
      <c r="I616" s="263">
        <f>Manning!J622</f>
        <v>0</v>
      </c>
      <c r="J616" s="263"/>
      <c r="K616" s="263">
        <f>Manning!K622</f>
        <v>0</v>
      </c>
      <c r="L616" s="263">
        <f>Manning!L622</f>
        <v>0</v>
      </c>
      <c r="M616" s="263">
        <f>Manning!M622</f>
        <v>0</v>
      </c>
      <c r="N616" s="263">
        <f>Manning!N622</f>
        <v>0</v>
      </c>
      <c r="O616" s="263">
        <f>Manning!O622</f>
        <v>0</v>
      </c>
      <c r="P616" s="263">
        <f>Manning!P622</f>
        <v>0</v>
      </c>
      <c r="Q616" s="263">
        <f>Manning!Q622</f>
        <v>0</v>
      </c>
      <c r="R616" s="263">
        <f>Manning!R622</f>
        <v>0</v>
      </c>
      <c r="S616" s="263">
        <f>Manning!S622</f>
        <v>0</v>
      </c>
      <c r="T616" s="263">
        <f>Manning!T622</f>
        <v>0</v>
      </c>
      <c r="U616" s="263">
        <f>Manning!U622</f>
        <v>0</v>
      </c>
      <c r="V616" s="263">
        <f>Manning!W622</f>
        <v>0</v>
      </c>
      <c r="W616" s="146"/>
      <c r="X616" s="498">
        <f>K616*'Salary Level'!$M622</f>
        <v>0</v>
      </c>
      <c r="Y616" s="498">
        <f>L616*'Salary Level'!$M622</f>
        <v>0</v>
      </c>
      <c r="Z616" s="498">
        <f>M616*'Salary Level'!$M622</f>
        <v>0</v>
      </c>
      <c r="AA616" s="498">
        <f>N616*'Salary Level'!$M622</f>
        <v>0</v>
      </c>
      <c r="AB616" s="498">
        <f>O616*'Salary Level'!$M622</f>
        <v>0</v>
      </c>
      <c r="AC616" s="498">
        <f>P616*'Salary Level'!$M622</f>
        <v>0</v>
      </c>
      <c r="AD616" s="498">
        <f>Q616*'Salary Level'!$M622</f>
        <v>0</v>
      </c>
      <c r="AE616" s="498">
        <f>R616*'Salary Level'!$M622</f>
        <v>0</v>
      </c>
      <c r="AF616" s="498">
        <f>S616*'Salary Level'!$M622</f>
        <v>0</v>
      </c>
      <c r="AG616" s="498">
        <f>T616*'Salary Level'!$M622</f>
        <v>0</v>
      </c>
      <c r="AH616" s="498">
        <f>U616*'Salary Level'!$M622</f>
        <v>0</v>
      </c>
      <c r="AI616" s="498">
        <f>V616*'Salary Level'!$M622</f>
        <v>0</v>
      </c>
      <c r="AJ616" s="498">
        <f>V616*'Salary Level'!$M622</f>
        <v>0</v>
      </c>
      <c r="AK616" s="602">
        <f t="shared" si="60"/>
        <v>0</v>
      </c>
    </row>
    <row r="617" spans="1:37" ht="15" customHeight="1">
      <c r="A617" s="442"/>
      <c r="B617" s="457"/>
      <c r="C617" s="245"/>
      <c r="D617" s="211"/>
      <c r="E617" s="214" t="str">
        <f>Manning!E623</f>
        <v>ADDITIONAL POSITION 3</v>
      </c>
      <c r="F617" s="214"/>
      <c r="G617" s="263">
        <f>Manning!H623</f>
        <v>0</v>
      </c>
      <c r="H617" s="263" t="str">
        <f>Manning!I623</f>
        <v>L</v>
      </c>
      <c r="I617" s="263">
        <f>Manning!J623</f>
        <v>0</v>
      </c>
      <c r="J617" s="263"/>
      <c r="K617" s="263">
        <f>Manning!K623</f>
        <v>0</v>
      </c>
      <c r="L617" s="263">
        <f>Manning!L623</f>
        <v>0</v>
      </c>
      <c r="M617" s="263">
        <f>Manning!M623</f>
        <v>0</v>
      </c>
      <c r="N617" s="263">
        <f>Manning!N623</f>
        <v>0</v>
      </c>
      <c r="O617" s="263">
        <f>Manning!O623</f>
        <v>0</v>
      </c>
      <c r="P617" s="263">
        <f>Manning!P623</f>
        <v>0</v>
      </c>
      <c r="Q617" s="263">
        <f>Manning!Q623</f>
        <v>0</v>
      </c>
      <c r="R617" s="263">
        <f>Manning!R623</f>
        <v>0</v>
      </c>
      <c r="S617" s="263">
        <f>Manning!S623</f>
        <v>0</v>
      </c>
      <c r="T617" s="263">
        <f>Manning!T623</f>
        <v>0</v>
      </c>
      <c r="U617" s="263">
        <f>Manning!U623</f>
        <v>0</v>
      </c>
      <c r="V617" s="263">
        <f>Manning!W623</f>
        <v>0</v>
      </c>
      <c r="W617" s="146"/>
      <c r="X617" s="498">
        <f>K617*'Salary Level'!$M623</f>
        <v>0</v>
      </c>
      <c r="Y617" s="498">
        <f>L617*'Salary Level'!$M623</f>
        <v>0</v>
      </c>
      <c r="Z617" s="498">
        <f>M617*'Salary Level'!$M623</f>
        <v>0</v>
      </c>
      <c r="AA617" s="498">
        <f>N617*'Salary Level'!$M623</f>
        <v>0</v>
      </c>
      <c r="AB617" s="498">
        <f>O617*'Salary Level'!$M623</f>
        <v>0</v>
      </c>
      <c r="AC617" s="498">
        <f>P617*'Salary Level'!$M623</f>
        <v>0</v>
      </c>
      <c r="AD617" s="498">
        <f>Q617*'Salary Level'!$M623</f>
        <v>0</v>
      </c>
      <c r="AE617" s="498">
        <f>R617*'Salary Level'!$M623</f>
        <v>0</v>
      </c>
      <c r="AF617" s="498">
        <f>S617*'Salary Level'!$M623</f>
        <v>0</v>
      </c>
      <c r="AG617" s="498">
        <f>T617*'Salary Level'!$M623</f>
        <v>0</v>
      </c>
      <c r="AH617" s="498">
        <f>U617*'Salary Level'!$M623</f>
        <v>0</v>
      </c>
      <c r="AI617" s="498">
        <f>V617*'Salary Level'!$M623</f>
        <v>0</v>
      </c>
      <c r="AJ617" s="498">
        <f>V617*'Salary Level'!$M623</f>
        <v>0</v>
      </c>
      <c r="AK617" s="602">
        <f t="shared" si="60"/>
        <v>0</v>
      </c>
    </row>
    <row r="618" spans="1:37" ht="15" customHeight="1">
      <c r="A618" s="442"/>
      <c r="B618" s="457"/>
      <c r="C618" s="245"/>
      <c r="D618" s="211"/>
      <c r="E618" s="214" t="str">
        <f>Manning!E624</f>
        <v>ADDITIONAL POSITION 4</v>
      </c>
      <c r="F618" s="214"/>
      <c r="G618" s="263">
        <f>Manning!H624</f>
        <v>0</v>
      </c>
      <c r="H618" s="263" t="str">
        <f>Manning!I624</f>
        <v>L</v>
      </c>
      <c r="I618" s="263">
        <f>Manning!J624</f>
        <v>0</v>
      </c>
      <c r="J618" s="263"/>
      <c r="K618" s="263">
        <f>Manning!K624</f>
        <v>0</v>
      </c>
      <c r="L618" s="263">
        <f>Manning!L624</f>
        <v>0</v>
      </c>
      <c r="M618" s="263">
        <f>Manning!M624</f>
        <v>0</v>
      </c>
      <c r="N618" s="263">
        <f>Manning!N624</f>
        <v>0</v>
      </c>
      <c r="O618" s="263">
        <f>Manning!O624</f>
        <v>0</v>
      </c>
      <c r="P618" s="263">
        <f>Manning!P624</f>
        <v>0</v>
      </c>
      <c r="Q618" s="263">
        <f>Manning!Q624</f>
        <v>0</v>
      </c>
      <c r="R618" s="263">
        <f>Manning!R624</f>
        <v>0</v>
      </c>
      <c r="S618" s="263">
        <f>Manning!S624</f>
        <v>0</v>
      </c>
      <c r="T618" s="263">
        <f>Manning!T624</f>
        <v>0</v>
      </c>
      <c r="U618" s="263">
        <f>Manning!U624</f>
        <v>0</v>
      </c>
      <c r="V618" s="263">
        <f>Manning!W624</f>
        <v>0</v>
      </c>
      <c r="W618" s="146"/>
      <c r="X618" s="498">
        <f>K618*'Salary Level'!$M624</f>
        <v>0</v>
      </c>
      <c r="Y618" s="498">
        <f>L618*'Salary Level'!$M624</f>
        <v>0</v>
      </c>
      <c r="Z618" s="498">
        <f>M618*'Salary Level'!$M624</f>
        <v>0</v>
      </c>
      <c r="AA618" s="498">
        <f>N618*'Salary Level'!$M624</f>
        <v>0</v>
      </c>
      <c r="AB618" s="498">
        <f>O618*'Salary Level'!$M624</f>
        <v>0</v>
      </c>
      <c r="AC618" s="498">
        <f>P618*'Salary Level'!$M624</f>
        <v>0</v>
      </c>
      <c r="AD618" s="498">
        <f>Q618*'Salary Level'!$M624</f>
        <v>0</v>
      </c>
      <c r="AE618" s="498">
        <f>R618*'Salary Level'!$M624</f>
        <v>0</v>
      </c>
      <c r="AF618" s="498">
        <f>S618*'Salary Level'!$M624</f>
        <v>0</v>
      </c>
      <c r="AG618" s="498">
        <f>T618*'Salary Level'!$M624</f>
        <v>0</v>
      </c>
      <c r="AH618" s="498">
        <f>U618*'Salary Level'!$M624</f>
        <v>0</v>
      </c>
      <c r="AI618" s="498">
        <f>V618*'Salary Level'!$M624</f>
        <v>0</v>
      </c>
      <c r="AJ618" s="498">
        <f>V618*'Salary Level'!$M624</f>
        <v>0</v>
      </c>
      <c r="AK618" s="602">
        <f t="shared" si="60"/>
        <v>0</v>
      </c>
    </row>
    <row r="619" spans="1:37" ht="15" customHeight="1">
      <c r="A619" s="442"/>
      <c r="B619" s="457"/>
      <c r="C619" s="245"/>
      <c r="D619" s="211"/>
      <c r="E619" s="214" t="str">
        <f>Manning!E625</f>
        <v>ADDITIONAL POSITION 5</v>
      </c>
      <c r="F619" s="214"/>
      <c r="G619" s="263">
        <f>Manning!H625</f>
        <v>0</v>
      </c>
      <c r="H619" s="263" t="str">
        <f>Manning!I625</f>
        <v>L</v>
      </c>
      <c r="I619" s="263">
        <f>Manning!J625</f>
        <v>0</v>
      </c>
      <c r="J619" s="263"/>
      <c r="K619" s="263">
        <f>Manning!K625</f>
        <v>0</v>
      </c>
      <c r="L619" s="263">
        <f>Manning!L625</f>
        <v>0</v>
      </c>
      <c r="M619" s="263">
        <f>Manning!M625</f>
        <v>0</v>
      </c>
      <c r="N619" s="263">
        <f>Manning!N625</f>
        <v>0</v>
      </c>
      <c r="O619" s="263">
        <f>Manning!O625</f>
        <v>0</v>
      </c>
      <c r="P619" s="263">
        <f>Manning!P625</f>
        <v>0</v>
      </c>
      <c r="Q619" s="263">
        <f>Manning!Q625</f>
        <v>0</v>
      </c>
      <c r="R619" s="263">
        <f>Manning!R625</f>
        <v>0</v>
      </c>
      <c r="S619" s="263">
        <f>Manning!S625</f>
        <v>0</v>
      </c>
      <c r="T619" s="263">
        <f>Manning!T625</f>
        <v>0</v>
      </c>
      <c r="U619" s="263">
        <f>Manning!U625</f>
        <v>0</v>
      </c>
      <c r="V619" s="263">
        <f>Manning!W625</f>
        <v>0</v>
      </c>
      <c r="W619" s="146"/>
      <c r="X619" s="498">
        <f>K619*'Salary Level'!$M625</f>
        <v>0</v>
      </c>
      <c r="Y619" s="498">
        <f>L619*'Salary Level'!$M625</f>
        <v>0</v>
      </c>
      <c r="Z619" s="498">
        <f>M619*'Salary Level'!$M625</f>
        <v>0</v>
      </c>
      <c r="AA619" s="498">
        <f>N619*'Salary Level'!$M625</f>
        <v>0</v>
      </c>
      <c r="AB619" s="498">
        <f>O619*'Salary Level'!$M625</f>
        <v>0</v>
      </c>
      <c r="AC619" s="498">
        <f>P619*'Salary Level'!$M625</f>
        <v>0</v>
      </c>
      <c r="AD619" s="498">
        <f>Q619*'Salary Level'!$M625</f>
        <v>0</v>
      </c>
      <c r="AE619" s="498">
        <f>R619*'Salary Level'!$M625</f>
        <v>0</v>
      </c>
      <c r="AF619" s="498">
        <f>S619*'Salary Level'!$M625</f>
        <v>0</v>
      </c>
      <c r="AG619" s="498">
        <f>T619*'Salary Level'!$M625</f>
        <v>0</v>
      </c>
      <c r="AH619" s="498">
        <f>U619*'Salary Level'!$M625</f>
        <v>0</v>
      </c>
      <c r="AI619" s="498">
        <f>V619*'Salary Level'!$M625</f>
        <v>0</v>
      </c>
      <c r="AJ619" s="498">
        <f>V619*'Salary Level'!$M625</f>
        <v>0</v>
      </c>
      <c r="AK619" s="602">
        <f t="shared" si="60"/>
        <v>0</v>
      </c>
    </row>
    <row r="620" spans="1:37" ht="15" customHeight="1">
      <c r="A620" s="442"/>
      <c r="B620" s="457"/>
      <c r="C620" s="245"/>
      <c r="D620" s="211"/>
      <c r="E620" s="270"/>
      <c r="F620" s="270"/>
      <c r="G620" s="270"/>
      <c r="H620" s="270"/>
      <c r="I620" s="270"/>
      <c r="J620" s="270"/>
      <c r="K620" s="292"/>
      <c r="L620" s="292"/>
      <c r="M620" s="292"/>
      <c r="N620" s="292"/>
      <c r="O620" s="292"/>
      <c r="P620" s="292"/>
      <c r="Q620" s="292"/>
      <c r="R620" s="292"/>
      <c r="S620" s="292"/>
      <c r="T620" s="292"/>
      <c r="U620" s="292"/>
      <c r="V620" s="292"/>
      <c r="W620" s="61"/>
      <c r="X620" s="499"/>
      <c r="Y620" s="499"/>
      <c r="Z620" s="499"/>
      <c r="AA620" s="499"/>
      <c r="AB620" s="499"/>
      <c r="AC620" s="499"/>
      <c r="AD620" s="499"/>
      <c r="AE620" s="499"/>
      <c r="AF620" s="499"/>
      <c r="AG620" s="499"/>
      <c r="AH620" s="499"/>
      <c r="AI620" s="499"/>
      <c r="AJ620" s="499"/>
      <c r="AK620" s="602">
        <f t="shared" si="60"/>
        <v>0</v>
      </c>
    </row>
    <row r="621" spans="1:37" ht="15" customHeight="1">
      <c r="A621" s="442"/>
      <c r="B621" s="457"/>
      <c r="C621" s="245"/>
      <c r="D621" s="217"/>
      <c r="E621" s="218" t="str">
        <f>"TOTAL "&amp;E598</f>
        <v xml:space="preserve">TOTAL HUMAN RESOURCES  </v>
      </c>
      <c r="F621" s="218"/>
      <c r="G621" s="219">
        <f>SUM(G599:G620)</f>
        <v>21</v>
      </c>
      <c r="H621" s="218"/>
      <c r="I621" s="218"/>
      <c r="J621" s="218"/>
      <c r="K621" s="219">
        <f>Manning!K627</f>
        <v>0</v>
      </c>
      <c r="L621" s="219">
        <f>Manning!L627</f>
        <v>0</v>
      </c>
      <c r="M621" s="219">
        <f>Manning!M627</f>
        <v>0</v>
      </c>
      <c r="N621" s="219">
        <f>Manning!N627</f>
        <v>0</v>
      </c>
      <c r="O621" s="219">
        <f>Manning!O627</f>
        <v>0</v>
      </c>
      <c r="P621" s="219">
        <f>Manning!P627</f>
        <v>0</v>
      </c>
      <c r="Q621" s="219">
        <f>Manning!Q627</f>
        <v>1</v>
      </c>
      <c r="R621" s="219">
        <f>Manning!R627</f>
        <v>2</v>
      </c>
      <c r="S621" s="219">
        <f>Manning!S627</f>
        <v>3</v>
      </c>
      <c r="T621" s="219">
        <f>Manning!T627</f>
        <v>6</v>
      </c>
      <c r="U621" s="219">
        <f>Manning!U627</f>
        <v>17</v>
      </c>
      <c r="V621" s="219">
        <f>Manning!W627</f>
        <v>21</v>
      </c>
      <c r="W621" s="129"/>
      <c r="X621" s="500">
        <f t="shared" ref="X621:AI621" si="63">SUM(X599:X620)</f>
        <v>0</v>
      </c>
      <c r="Y621" s="500">
        <f t="shared" si="63"/>
        <v>0</v>
      </c>
      <c r="Z621" s="500">
        <f t="shared" si="63"/>
        <v>0</v>
      </c>
      <c r="AA621" s="500">
        <f t="shared" si="63"/>
        <v>0</v>
      </c>
      <c r="AB621" s="500">
        <f t="shared" si="63"/>
        <v>0</v>
      </c>
      <c r="AC621" s="500">
        <f t="shared" si="63"/>
        <v>0</v>
      </c>
      <c r="AD621" s="500">
        <f t="shared" si="63"/>
        <v>24140</v>
      </c>
      <c r="AE621" s="500">
        <f t="shared" si="63"/>
        <v>27335</v>
      </c>
      <c r="AF621" s="500">
        <f t="shared" si="63"/>
        <v>37275</v>
      </c>
      <c r="AG621" s="500">
        <f t="shared" si="63"/>
        <v>57865</v>
      </c>
      <c r="AH621" s="500">
        <f t="shared" si="63"/>
        <v>103660</v>
      </c>
      <c r="AI621" s="500">
        <f t="shared" si="63"/>
        <v>118925</v>
      </c>
      <c r="AJ621" s="500">
        <f>SUM(AJ599:AJ620)</f>
        <v>118925</v>
      </c>
      <c r="AK621" s="602">
        <f t="shared" si="60"/>
        <v>488125</v>
      </c>
    </row>
    <row r="622" spans="1:37" ht="15" customHeight="1">
      <c r="A622" s="442"/>
      <c r="B622" s="450"/>
      <c r="C622" s="451" t="str">
        <f>"TOTAL "&amp;C597</f>
        <v>TOTAL HUMAN RESOURCES DIVISION</v>
      </c>
      <c r="D622" s="452"/>
      <c r="E622" s="453"/>
      <c r="F622" s="453"/>
      <c r="G622" s="454">
        <f>G621</f>
        <v>21</v>
      </c>
      <c r="H622" s="455"/>
      <c r="I622" s="455"/>
      <c r="J622" s="455"/>
      <c r="K622" s="454">
        <f>Manning!K628</f>
        <v>0</v>
      </c>
      <c r="L622" s="454">
        <f>Manning!L628</f>
        <v>0</v>
      </c>
      <c r="M622" s="454">
        <f>Manning!M628</f>
        <v>0</v>
      </c>
      <c r="N622" s="454">
        <f>Manning!N628</f>
        <v>0</v>
      </c>
      <c r="O622" s="454">
        <f>Manning!O628</f>
        <v>0</v>
      </c>
      <c r="P622" s="454">
        <f>Manning!P628</f>
        <v>0</v>
      </c>
      <c r="Q622" s="454">
        <f>Manning!Q628</f>
        <v>1</v>
      </c>
      <c r="R622" s="454">
        <f>Manning!R628</f>
        <v>2</v>
      </c>
      <c r="S622" s="454">
        <f>Manning!S628</f>
        <v>3</v>
      </c>
      <c r="T622" s="454">
        <f>Manning!T628</f>
        <v>6</v>
      </c>
      <c r="U622" s="454">
        <f>Manning!U628</f>
        <v>17</v>
      </c>
      <c r="V622" s="454">
        <f>Manning!W628</f>
        <v>21</v>
      </c>
      <c r="W622" s="431"/>
      <c r="X622" s="543">
        <f>X621</f>
        <v>0</v>
      </c>
      <c r="Y622" s="543">
        <f t="shared" ref="Y622:AJ622" si="64">Y621</f>
        <v>0</v>
      </c>
      <c r="Z622" s="543">
        <f t="shared" si="64"/>
        <v>0</v>
      </c>
      <c r="AA622" s="543">
        <f t="shared" si="64"/>
        <v>0</v>
      </c>
      <c r="AB622" s="543">
        <f t="shared" si="64"/>
        <v>0</v>
      </c>
      <c r="AC622" s="543">
        <f t="shared" si="64"/>
        <v>0</v>
      </c>
      <c r="AD622" s="543">
        <f t="shared" si="64"/>
        <v>24140</v>
      </c>
      <c r="AE622" s="543">
        <f t="shared" si="64"/>
        <v>27335</v>
      </c>
      <c r="AF622" s="543">
        <f t="shared" si="64"/>
        <v>37275</v>
      </c>
      <c r="AG622" s="543">
        <f t="shared" si="64"/>
        <v>57865</v>
      </c>
      <c r="AH622" s="543">
        <f t="shared" si="64"/>
        <v>103660</v>
      </c>
      <c r="AI622" s="543">
        <f t="shared" si="64"/>
        <v>118925</v>
      </c>
      <c r="AJ622" s="543">
        <f t="shared" si="64"/>
        <v>118925</v>
      </c>
      <c r="AK622" s="602">
        <f t="shared" si="60"/>
        <v>488125</v>
      </c>
    </row>
    <row r="623" spans="1:37" ht="15" customHeight="1">
      <c r="A623" s="444"/>
      <c r="B623" s="445" t="str">
        <f>"GRAND TOTAL "&amp;B5</f>
        <v>GRAND TOTAL The Hotel</v>
      </c>
      <c r="C623" s="446"/>
      <c r="D623" s="446"/>
      <c r="E623" s="447"/>
      <c r="F623" s="447"/>
      <c r="G623" s="448">
        <f>G622+G595+G567+G510+G443+G155+G18</f>
        <v>423</v>
      </c>
      <c r="H623" s="447"/>
      <c r="I623" s="447"/>
      <c r="J623" s="447"/>
      <c r="K623" s="441">
        <f>Manning!K629</f>
        <v>0</v>
      </c>
      <c r="L623" s="441">
        <f>Manning!L629</f>
        <v>0</v>
      </c>
      <c r="M623" s="441">
        <f>Manning!M629</f>
        <v>0</v>
      </c>
      <c r="N623" s="441">
        <f>Manning!N629</f>
        <v>0</v>
      </c>
      <c r="O623" s="441">
        <f>Manning!O629</f>
        <v>0</v>
      </c>
      <c r="P623" s="441">
        <f>Manning!P629</f>
        <v>0</v>
      </c>
      <c r="Q623" s="441">
        <f>Manning!Q629</f>
        <v>2</v>
      </c>
      <c r="R623" s="586">
        <f>Manning!R629</f>
        <v>6</v>
      </c>
      <c r="S623" s="441">
        <f>Manning!S629</f>
        <v>28</v>
      </c>
      <c r="T623" s="586">
        <f>Manning!T629</f>
        <v>57</v>
      </c>
      <c r="U623" s="441">
        <f>Manning!U629</f>
        <v>132</v>
      </c>
      <c r="V623" s="441">
        <f>Manning!W629</f>
        <v>424</v>
      </c>
      <c r="W623" s="435"/>
      <c r="X623" s="449">
        <f t="shared" ref="X623:AI623" si="65">X622+X595+X567+X510+X443+X155+X18</f>
        <v>0</v>
      </c>
      <c r="Y623" s="449">
        <f t="shared" si="65"/>
        <v>0</v>
      </c>
      <c r="Z623" s="449">
        <f t="shared" si="65"/>
        <v>0</v>
      </c>
      <c r="AA623" s="449">
        <f t="shared" si="65"/>
        <v>0</v>
      </c>
      <c r="AB623" s="449">
        <f t="shared" si="65"/>
        <v>0</v>
      </c>
      <c r="AC623" s="449">
        <f t="shared" si="65"/>
        <v>0</v>
      </c>
      <c r="AD623" s="449">
        <f t="shared" si="65"/>
        <v>34790</v>
      </c>
      <c r="AE623" s="449">
        <f t="shared" si="65"/>
        <v>158330</v>
      </c>
      <c r="AF623" s="449">
        <f t="shared" si="65"/>
        <v>550250</v>
      </c>
      <c r="AG623" s="449">
        <f t="shared" si="65"/>
        <v>835670</v>
      </c>
      <c r="AH623" s="449">
        <f t="shared" si="65"/>
        <v>1194930</v>
      </c>
      <c r="AI623" s="449">
        <f t="shared" si="65"/>
        <v>2374595</v>
      </c>
      <c r="AJ623" s="449">
        <f>AJ622+AJ595+AJ567+AJ510+AJ443+AJ155+AJ18</f>
        <v>2407255</v>
      </c>
      <c r="AK623" s="606">
        <f t="shared" si="60"/>
        <v>7555820</v>
      </c>
    </row>
    <row r="624" spans="1:37" ht="15" customHeight="1">
      <c r="A624" s="271"/>
      <c r="K624" s="143"/>
      <c r="L624" s="143"/>
      <c r="M624" s="143"/>
      <c r="N624" s="143"/>
      <c r="O624" s="143"/>
      <c r="P624" s="143"/>
      <c r="Q624" s="143"/>
      <c r="R624" s="143"/>
      <c r="S624" s="143"/>
      <c r="T624" s="143"/>
      <c r="U624" s="143"/>
      <c r="V624" s="143"/>
    </row>
  </sheetData>
  <mergeCells count="3">
    <mergeCell ref="BB1:BL1"/>
    <mergeCell ref="A2:AJ2"/>
    <mergeCell ref="A1:AJ1"/>
  </mergeCells>
  <phoneticPr fontId="23" type="noConversion"/>
  <pageMargins left="0.23622047244094499" right="0.23622047244094499" top="0.39370078740157499" bottom="0.55118110236220497" header="0.31496062992126" footer="0.31496062992126"/>
  <pageSetup paperSize="9" scale="47" fitToHeight="10" orientation="portrait" r:id="rId1"/>
  <headerFooter alignWithMargins="0">
    <oddFooter>&amp;L&amp;"Calibri Light,Bold"&amp;10INNARCHIVE.CO&amp;R&amp;"Times New Roman,Regular"&amp;10&amp;D</oddFooter>
  </headerFooter>
  <rowBreaks count="14" manualBreakCount="14">
    <brk id="45" max="34" man="1"/>
    <brk id="92" max="34" man="1"/>
    <brk id="140" max="34" man="1"/>
    <brk id="169" max="34" man="1"/>
    <brk id="210" max="34" man="1"/>
    <brk id="249" max="34" man="1"/>
    <brk id="283" max="34" man="1"/>
    <brk id="324" max="34" man="1"/>
    <brk id="353" max="34" man="1"/>
    <brk id="393" max="34" man="1"/>
    <brk id="430" max="34" man="1"/>
    <brk id="475" max="34" man="1"/>
    <brk id="554" max="34" man="1"/>
    <brk id="596" max="34" man="1"/>
  </rowBreaks>
  <colBreaks count="2" manualBreakCount="2">
    <brk id="23" max="622" man="1"/>
    <brk id="36" max="1048575" man="1"/>
  </colBreaks>
  <ignoredErrors>
    <ignoredError sqref="K9:V15 K17:V19 K23:V26 K28:V28 K33:V42 K44:V44 K48:V53 K55:V55 K59:V68 K74:V78 K84:V88 K80:V80 K70:V70 K90:V91 K96:V100 K102:V102 K106:V113 K115:V115 K119:V123 K125:V126 K135:V137 K139:V139 K143:V152 K154:V155 K160:V167 K169:V169 K174:V182 K184:V184 K188:V194 K196:V196 K200:V207 K209:V209 K213:V220 K222:V222 K226:V233 K235:V235 K239:V246 K248:V248 K252:V259 K261:V261 K265:V271 K277:V281 K273:V273 K283:V283 K287:V291 K293:V294 K299:V310 K312:V312 K316:V321 K323:V323 K327:V336 K338:V338 K342:V350 K352:V352 K356:V378 K380:V380 K384:V390 K392:V392 K396:V402 K404:V404 K408:V414 K416:V416 K420:V426 K428:V429 K433:V440 K442:V443 K448:V472 K474:V474 K478:V482 K484:V484 K488:V492 K494:V494 K498:V507 K509:V510 K515:V529 K531:V531 K535:V541 K543:V543 K547:V552 K554:V554 K558:V564 K566:V567 K572:V592 K594:V595 K600:V623 AJ622 AE168 AE140:AE142 AE292 AE427 AE441 AE508 AE565 AE593 AG555:AG557 X17:AB17 AD17 AD18 X18:AB18 AH593 AD28 X28:AB28 AJ553 X44:AD44 AH620 AJ405:AJ407 X70:AD70 AF427 X80:AD80 AJ417:AJ419 X90:AD90 X91:AD91 AF441 X102:AD102 AF473 X115:AD115 AF483 X125:AD125 X126:AD126 AJ475:AJ477 AE138 X139:AH139 X169:AH169 AE183 X184:AH184 AE195 X196:AH196 AE208 X209:AH209 AE221 X222:AH222 AE234 X235:AH235 AE247 X248:AH248 AE260 X261:AH261 AE272 X273:AH273 AE282 X283:AH283 X294:AH294 X293:AH293 AE311 X312:AH312 AE322 X323:AH323 AE337 X338:AH338 AE351 X352:AH352 AE379 X380:AH380 AE391 X392:AH392 AE403 X404:AH404 AE415 X416:AH416 X429:AH429 X428:AH428 X443:AH443 X442:AH442 AE473 X474:AH474 AE483 X484:AH484 AE493 X494:AH494 X509:AH509 AE530 X531:AC531 AJ531 AE542 X543:AC543 AJ543 AE553 X554:AC554 AJ554 X567:AC567 X566:AC566 AJ566 AJ567 X595:AH595 X594:AH594 X9:AD16 AE620 X19:AD27 AF493 AJ485:AJ487 X29:AD43 AF508 AJ495:AJ497 X45:AD54 AF530 AF542 X56:AD69 AJ532:AJ534 AF553 X71:AD79 AJ544:AJ546 AD565 X81:AD89 AJ555:AJ557 AF138 X92:AD101 AD593 AJ620 X103:AD114 AF140:AF142 AJ140:AJ142 X116:AD124 AG593 AF168 X135:AD137 AF183 AF195 X140:AD152 AJ185:AJ187 X160:AD168 AG138 X174:AD183 AJ565 X185:AD195 AG168 AE185:AE187 X197:AD208 AG183 AE197:AE199 X210:AD221 AG195 AE210:AE212 X223:AD234 AH208 AE223:AE225 X236:AD247 AG221 AE236:AE238 X249:AD260 AG234 AE249:AE251 X265:AD271 AG247 AE262:AE264 X274:AD282 AG260 AE274:AE276 X287:AD291 AG272 AE284:AE286 X299:AD310 AG282 X313:AD322 AG292 AE313:AE315 X324:AD337 AG311 AE324:AE326 X339:AD351 AG322 AE339:AE341 X353:AD379 AG337 AE353:AE355 X381:AD391 AG351 AE381:AE383 X393:AD403 AG379 AE393:AE395 X405:AD415 AG391 AE405:AE407 X417:AD427 AG403 AE417:AE419 X433:AD441 AG415 X473:AD473 AG427 X475:AD477 AG441 AE475:AE477 X485:AD487 AG473 AE485:AE487 X495:AD497 AG483 AE495:AE497 X530:AD530 AG493 X532:AD534 AG508 AE532:AE534 X544:AD546 AG530 AE544:AE546 AF565 AG542 AE555:AE557 AF620 AG553 X620:AD620 AG565 AF208 AG620 AJ197:AJ199 AJ593 AF221 AJ210:AJ212 AF234 AJ223:AJ225 AF247 AJ236:AJ238 AF260 AJ249:AJ251 AF272 AJ262:AJ264 AF282 AJ274:AJ276 AF292 AJ284:AJ286 AF311 AF322 AJ313:AJ315 AF337 AJ324:AJ326 AF351 AJ339:AJ341 AF379 AJ353:AJ355 AF391 AF532:AF534 AJ381:AJ383 AF403 AJ393:AJ395 K130:V134 AF415 AG140:AG142 AH140:AH142 AJ138 AH168 AJ542 AH183 AJ168 AG185:AG187 AH195 AJ183 AG197:AG199 AG208 AJ195 AG210:AG212 AH221 AJ208 AG223:AG225 AH234 AJ221 AG236:AG238 AH247 AJ234 AG249:AG251 AH260 AJ247 AG262:AG264 X272:AD272 AJ260 AG274:AG276 AH282 AJ272 AG284:AG286 X292:AD292 AJ282 X311:AD311 AJ292 AG313:AG315 AH322 AJ311 AG324:AG326 AH337 AJ322 AG339:AG341 AH351 AJ337 AG353:AG355 AH379 AJ351 AG381:AG383 AH391 AJ379 AG393:AG395 AH403 AJ391 AG405:AG407 AH415 AJ403 AG417:AG419 AH427 AJ415 AH441 AJ427 AH473 AJ441 AG475:AG477 AH483 AJ473 AG485:AG487 AH493 AJ483 AG495:AG497 AH508 AJ493 AH530 AJ508 AG532:AG534 AH542 AJ530 AG544:AG546 X572:AC592 AF593 X593:AC593 AF555:AF557 X558:AC564 AD555:AD557 AH555:AH557 AH565 X555:AC557 X565:AC565 AH532:AH534 AF544:AF546 AH544:AH546 AH553 AH138 X127:AD134 X138:AD138 AF185:AF187 AH185:AH187 AF197:AF199 AH197:AH199 AF210:AF212 AH210:AH212 AF223:AF225 AH223:AH225 AF236:AF238 AH236:AH238 AF249:AF251 AH249:AH251 AF262:AF264 AH262:AH264 AH272 X262:AD264 AF274:AF276 AH274:AH276 AF284:AF286 AH284:AH286 AH292 X284:AD286 AH311 AF313:AF315 AH313:AH315 AF324:AF326 AH324:AH326 AF339:AF341 AH339:AH341 AF353:AF355 AH353:AH355 AF381:AF383 AH381:AH383 AF393:AF395 AH393:AH395 AF405:AF407 AH405:AH407 AF417:AF419 AH417:AH419 AF475:AF477 AH475:AH477 AF485:AF487 AH485:AH487 AF495:AF497 AH495:AH497 X448:AC472 X483:AD483 X478:AC482 X493:AD493 X488:AC492 X508:AD508 X498:AC507 X515:AC529 X542:AD542 X535:AC541 X553:AD553 X547:AC552 X600:AC619 AE567:AH567 AE566:AH566 AE554:AH554 AE543:AH543 AE531:AH531 X622:AH622" unlockedFormula="1"/>
    <ignoredError sqref="AJ127:AJ129 AJ116:AJ118 AJ103:AJ105 AJ92:AJ95 AJ81:AJ83 AJ71:AJ73 AJ56:AJ58 AJ45:AJ47 AJ29:AJ32 AJ124 AG127:AG129 AJ114 AJ101 AJ89 AJ79 AG81:AG83 AJ69 AG71:AG73 AJ54 AG56:AG58 AJ43 AG45:AG47 AJ27 AG29:AG32 AG19:AG22 AG124 AE127:AE129 AG114 AE116:AE118 AE103:AE105 AE92:AE95 AG89 AE81:AE83 AG79 AE71:AE73 AG69 AE56:AE58 AG54 AE45:AE47 AG43 AE29:AE32 AG27 AE19:AE22 AG16 AE125:AH126 AE124 AE115:AH115 AE114 AE102:AH102 AE101 AE90:AH91 AE89 AE80:AH80 AE79 AE70:AH70 AE69 AE16 AE44:AH44 AE43 AE28:AH28 AE27 AE17:AG17 AJ16:AJ22 AE54 AK9 AF9:AF16 AH9:AH16 AF19:AF27 AH19:AH27 AF29:AF33 AH29:AH35 AF45:AF54 AH45:AH54 AF56:AF69 AH56:AH69 AF71:AF79 AH71:AH79 AF81:AF89 AH81:AH89 AG92:AH95 AG101:AH101 AF92:AF101 AG103:AH105 AF103:AF114 AH107:AH114 AG116:AH118 AF116:AF124 AH120:AH124 AH127:AH137 AF127:AF137 AH144:AH152 AF144:AF152 AH161:AH167 AF161:AF167 AH175:AH182 AF175:AF182 AH189:AH194 AF189:AF194 AF201:AF207 AH201:AH207 AH214:AH220 AF214:AF220 AH227:AH233 AF227:AF233 AH240:AH246 AF240:AF246 AH253:AH259 AF253:AF259 AH266:AH271 AF266:AF271 AH278:AH281 AF278:AF281 AH288:AH291 AF288:AF291 AH300:AH310 AF300:AF310 AH317:AH321 AF317:AF321 AH328:AH336 AF328:AF336 AH343:AH350 AF343:AF350 AH357:AH378 AF357:AF378 AH385:AH390 AF385:AF390 AF397:AF402 AH37:AH43 AF35:AF43 AE18:AH18" formula="1" unlockedFormula="1"/>
    <ignoredError sqref="AE55 AJ115 AJ125:AJ126 AJ55 AH55 AH17 AF55 AJ28 AJ91 AJ102 AK10:AK134 AJ70 AG55 AJ8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11</vt:i4>
      </vt:variant>
    </vt:vector>
  </HeadingPairs>
  <TitlesOfParts>
    <vt:vector size="17" baseType="lpstr">
      <vt:lpstr>SUMMARY</vt:lpstr>
      <vt:lpstr>Pre-Opening_Expenses_SUMMARY</vt:lpstr>
      <vt:lpstr>Pre-Opening_Expenses_DEPARTMENT</vt:lpstr>
      <vt:lpstr>Manning</vt:lpstr>
      <vt:lpstr>Salary Level</vt:lpstr>
      <vt:lpstr>Salary Summary</vt:lpstr>
      <vt:lpstr>Manning!Print_Area</vt:lpstr>
      <vt:lpstr>'Pre-Opening_Expenses_DEPARTMENT'!Print_Area</vt:lpstr>
      <vt:lpstr>'Pre-Opening_Expenses_SUMMARY'!Print_Area</vt:lpstr>
      <vt:lpstr>'Salary Level'!Print_Area</vt:lpstr>
      <vt:lpstr>'Salary Summary'!Print_Area</vt:lpstr>
      <vt:lpstr>SUMMARY!Print_Area</vt:lpstr>
      <vt:lpstr>Manning!Print_Titles</vt:lpstr>
      <vt:lpstr>'Pre-Opening_Expenses_DEPARTMENT'!Print_Titles</vt:lpstr>
      <vt:lpstr>'Pre-Opening_Expenses_SUMMARY'!Print_Titles</vt:lpstr>
      <vt:lpstr>'Salary Level'!Print_Titles</vt:lpstr>
      <vt:lpstr>'Salary Summary'!Print_Titles</vt:lpstr>
    </vt:vector>
  </TitlesOfParts>
  <Company>InnArchive.co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Menno</cp:lastModifiedBy>
  <cp:lastPrinted>2014-01-11T04:26:48Z</cp:lastPrinted>
  <dcterms:created xsi:type="dcterms:W3CDTF">2008-08-12T08:10:34Z</dcterms:created>
  <dcterms:modified xsi:type="dcterms:W3CDTF">2021-07-28T08:21:04Z</dcterms:modified>
</cp:coreProperties>
</file>